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2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ФГОС 1424</t>
        </r>
      </text>
    </comment>
    <comment ref="H4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ФГОС 1026</t>
        </r>
      </text>
    </comment>
    <comment ref="H5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ФГОС 3564</t>
        </r>
      </text>
    </comment>
    <comment ref="L2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ФГОС 950</t>
        </r>
      </text>
    </comment>
    <comment ref="L4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ФГОС 684</t>
        </r>
      </text>
    </comment>
    <comment ref="L5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ФГОС 2376</t>
        </r>
      </text>
    </comment>
  </commentList>
</comments>
</file>

<file path=xl/sharedStrings.xml><?xml version="1.0" encoding="utf-8"?>
<sst xmlns="http://schemas.openxmlformats.org/spreadsheetml/2006/main" count="163" uniqueCount="142">
  <si>
    <t>УЧЕБНЫЙ     ПЛАН</t>
  </si>
  <si>
    <t>Специальность 51.02.02 Социально-культурная деятельность</t>
  </si>
  <si>
    <t>Вид: «Организация культурно-досуговой деятельности»</t>
  </si>
  <si>
    <t xml:space="preserve">                                                                                                                                                        базовая подготовка</t>
  </si>
  <si>
    <t>Квалификация: Организатор социально-культурной деятельности</t>
  </si>
  <si>
    <t>Учеб.нагрузка при очной форме обучения</t>
  </si>
  <si>
    <t>Учеб.нагрузка при заоч.форме обучения</t>
  </si>
  <si>
    <t>Индекс</t>
  </si>
  <si>
    <t>Элементы учебного процесса, в том числе учебные дисциплины, профессиональные модули, междисциплинарные курсы</t>
  </si>
  <si>
    <t>Распределение по семестрам</t>
  </si>
  <si>
    <t>Максим. учеб. нагрузка на студента</t>
  </si>
  <si>
    <t>Практическая подготовка (максимальная)</t>
  </si>
  <si>
    <t>Часы обяз.учеб.занятий</t>
  </si>
  <si>
    <t>Самост. нагрузка на студента</t>
  </si>
  <si>
    <t>Обязательные учебные занятия</t>
  </si>
  <si>
    <t>Самостоятельн.нагрузка</t>
  </si>
  <si>
    <t>Самостоятельная практическая подготовка</t>
  </si>
  <si>
    <t>Распределение обязательных учебных занятий по курсам и семестрам</t>
  </si>
  <si>
    <t>Всего</t>
  </si>
  <si>
    <t>в том числе</t>
  </si>
  <si>
    <t>1 курс</t>
  </si>
  <si>
    <t>2 курс</t>
  </si>
  <si>
    <t>3 курс</t>
  </si>
  <si>
    <t>Экзамены</t>
  </si>
  <si>
    <t>Курс. раб.</t>
  </si>
  <si>
    <t>д/зачеты</t>
  </si>
  <si>
    <t>Контрольные уроки</t>
  </si>
  <si>
    <t>Домашние контрольные работы</t>
  </si>
  <si>
    <t>теоретические</t>
  </si>
  <si>
    <t>Практическая подготовка</t>
  </si>
  <si>
    <t>Инд. 1 чел.</t>
  </si>
  <si>
    <t>Курсовая работа</t>
  </si>
  <si>
    <t>групповые</t>
  </si>
  <si>
    <t>Индивид.</t>
  </si>
  <si>
    <t>дом.к/р 1сем.</t>
  </si>
  <si>
    <t>дом.к/р 2сем.</t>
  </si>
  <si>
    <t>дом.к/р 3сем.</t>
  </si>
  <si>
    <t>дом.к/р 4сем.</t>
  </si>
  <si>
    <t>дом.к/р 5сем.</t>
  </si>
  <si>
    <t>дом.к/р 6сем.</t>
  </si>
  <si>
    <t>Обязательная часть учебных циклов ППССЗ</t>
  </si>
  <si>
    <t>ОГСЭ.00.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</si>
  <si>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</si>
  <si>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</si>
  <si>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</si>
  <si>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</si>
  <si>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</si>
  <si>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</si>
  <si>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</si>
  <si>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</si>
  <si>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</si>
  <si>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</si>
  <si>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</si>
  <si>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</si>
  <si>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Информационные ресурсы</t>
  </si>
  <si>
    <t>ЕН.02</t>
  </si>
  <si>
    <t>Экологические основы природопользования</t>
  </si>
  <si>
    <t>П. 00.</t>
  </si>
  <si>
    <t>Профессиональный учебный цикл</t>
  </si>
  <si>
    <t>ОП. 00.</t>
  </si>
  <si>
    <t>Общепрофессиональные дисциплины</t>
  </si>
  <si>
    <t>ОП.01</t>
  </si>
  <si>
    <t>Народное художественное творчество</t>
  </si>
  <si>
    <t>ОП.02</t>
  </si>
  <si>
    <t>История отечественной культуры</t>
  </si>
  <si>
    <t>ОП.03</t>
  </si>
  <si>
    <t>Русский язык и культура речи</t>
  </si>
  <si>
    <t>ОП.04</t>
  </si>
  <si>
    <t>Безопасность жизнедеятельности</t>
  </si>
  <si>
    <t>ПМ.00</t>
  </si>
  <si>
    <t>Профессиональные модули</t>
  </si>
  <si>
    <t>ПМ.01</t>
  </si>
  <si>
    <t>Организационно-управленческая деятельность</t>
  </si>
  <si>
    <t>МДК 01.01</t>
  </si>
  <si>
    <t>Организация социально-культурной деятельности</t>
  </si>
  <si>
    <t>01.01.01</t>
  </si>
  <si>
    <t>Социально-культурная деятельность</t>
  </si>
  <si>
    <t>1,2,3</t>
  </si>
  <si>
    <t>01.01.02</t>
  </si>
  <si>
    <t>Основы экономики социально-культурной сферы</t>
  </si>
  <si>
    <t>ПМ.02</t>
  </si>
  <si>
    <r>
      <rPr>
        <b/>
        <sz val="8"/>
        <rFont val="Arial"/>
        <family val="2"/>
      </rPr>
      <t xml:space="preserve">Организационно-творческая деятельность               </t>
    </r>
    <r>
      <rPr>
        <sz val="8"/>
        <rFont val="Arial"/>
        <family val="2"/>
      </rPr>
      <t>Организация культурно-досуговой деятельности</t>
    </r>
  </si>
  <si>
    <t>МДК.02.01.</t>
  </si>
  <si>
    <t>Основы культурно-досуговой деятельности</t>
  </si>
  <si>
    <t>Основы предпринимательской деятельности</t>
  </si>
  <si>
    <t>Игровые технологии</t>
  </si>
  <si>
    <t>Речевая культура</t>
  </si>
  <si>
    <t>1,3,5</t>
  </si>
  <si>
    <t>МДК.02.02</t>
  </si>
  <si>
    <t>Сценарно-режиссерские основы культурно-досуговой деятельности</t>
  </si>
  <si>
    <t>Сценарная подготовка культурно-досуговых программ</t>
  </si>
  <si>
    <t>2,4,5</t>
  </si>
  <si>
    <t>Основы режиссуры культурно-досуговых программ</t>
  </si>
  <si>
    <t>2,3,6</t>
  </si>
  <si>
    <t>Грим</t>
  </si>
  <si>
    <t>МДК 02.03</t>
  </si>
  <si>
    <t>Оформление культурно-досуговых программ</t>
  </si>
  <si>
    <t>Музыкальное оформление культурно-досуговых программ</t>
  </si>
  <si>
    <t>Техническое обеспечение культурно-досуговых программ</t>
  </si>
  <si>
    <t>Вариативная часть циклов ППССЗ</t>
  </si>
  <si>
    <t>ОП.05</t>
  </si>
  <si>
    <t>История искусств</t>
  </si>
  <si>
    <t>01.01.03</t>
  </si>
  <si>
    <t>Основы социокультурного проектирования</t>
  </si>
  <si>
    <t>01.01.04</t>
  </si>
  <si>
    <t>Организация работы с детьми и подростками</t>
  </si>
  <si>
    <t>01.01.05</t>
  </si>
  <si>
    <t>Организация работы с семьей</t>
  </si>
  <si>
    <t>Финансовая грамотность</t>
  </si>
  <si>
    <t>Основы режиссерского и сценарного мастерства</t>
  </si>
  <si>
    <t>История культурно-досуговой деятельности</t>
  </si>
  <si>
    <t>Инновационные формы КДД</t>
  </si>
  <si>
    <t>Основы пластического движения</t>
  </si>
  <si>
    <t>Художественное оформление культурно-досуговых программ</t>
  </si>
  <si>
    <t>Всего часов обучения по циклам ОПОП</t>
  </si>
  <si>
    <t>УП. 00.</t>
  </si>
  <si>
    <t>Учебная практика</t>
  </si>
  <si>
    <t>5 нед.</t>
  </si>
  <si>
    <t>ПП. 00.</t>
  </si>
  <si>
    <t>Производственная практика (по профилю специальности)</t>
  </si>
  <si>
    <t>ПДП. 00.</t>
  </si>
  <si>
    <t>Производственная практика (преддипломная)</t>
  </si>
  <si>
    <t>3 нед.</t>
  </si>
  <si>
    <t>ГИА. 00.</t>
  </si>
  <si>
    <t>Государственная (итоговая) аттестация</t>
  </si>
  <si>
    <t>ГИА. 01.</t>
  </si>
  <si>
    <t>Подготовка выпускной квалификационной работы</t>
  </si>
  <si>
    <t>1 нед.</t>
  </si>
  <si>
    <t>ГИА. 02.</t>
  </si>
  <si>
    <t>Защита выпускной квалификационной работы</t>
  </si>
  <si>
    <t>ГИА. 03.</t>
  </si>
  <si>
    <t>Государственный экзамен</t>
  </si>
  <si>
    <t>Консультации по 4 часа на одного студента в год</t>
  </si>
  <si>
    <t>В</t>
  </si>
  <si>
    <t>С</t>
  </si>
  <si>
    <t>Изучаемых дисциплин</t>
  </si>
  <si>
    <t>Е</t>
  </si>
  <si>
    <t>Экзаменов</t>
  </si>
  <si>
    <t>Г</t>
  </si>
  <si>
    <t>Дифференцированных зачетов</t>
  </si>
  <si>
    <t>О</t>
  </si>
  <si>
    <t>Контрольных работ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</si>
</sst>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dd/mm/yy"/>
  </numFmts>
  <fonts count="2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8"/>
      <name val="Arial Cyr"/>
      <family val="2"/>
    </font>
    <font>
      <b/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14"/>
      <name val="Arial"/>
      <family val="2"/>
    </font>
    <font>
      <b/>
      <sz val="8"/>
      <name val="Times New Roman"/>
      <family val="1"/>
    </font>
    <font>
      <i/>
      <sz val="8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10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3" fillId="9" borderId="0" xfId="0" applyFont="1" applyFill="1" applyAlignment="1">
      <alignment/>
    </xf>
    <xf numFmtId="164" fontId="13" fillId="10" borderId="0" xfId="0" applyFont="1" applyFill="1" applyAlignment="1">
      <alignment/>
    </xf>
    <xf numFmtId="164" fontId="13" fillId="11" borderId="0" xfId="0" applyFont="1" applyFill="1" applyAlignment="1">
      <alignment/>
    </xf>
    <xf numFmtId="164" fontId="14" fillId="0" borderId="0" xfId="0" applyFont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Fill="1" applyAlignment="1">
      <alignment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horizontal="left"/>
    </xf>
    <xf numFmtId="164" fontId="14" fillId="0" borderId="0" xfId="0" applyFont="1" applyAlignment="1">
      <alignment/>
    </xf>
    <xf numFmtId="164" fontId="14" fillId="0" borderId="0" xfId="0" applyFont="1" applyFill="1" applyAlignment="1">
      <alignment/>
    </xf>
    <xf numFmtId="164" fontId="14" fillId="0" borderId="2" xfId="0" applyFont="1" applyBorder="1" applyAlignment="1">
      <alignment horizontal="right"/>
    </xf>
    <xf numFmtId="164" fontId="15" fillId="0" borderId="0" xfId="0" applyFont="1" applyBorder="1" applyAlignment="1">
      <alignment horizontal="right"/>
    </xf>
    <xf numFmtId="164" fontId="15" fillId="0" borderId="3" xfId="0" applyFont="1" applyBorder="1" applyAlignment="1">
      <alignment horizontal="center" wrapText="1"/>
    </xf>
    <xf numFmtId="164" fontId="16" fillId="0" borderId="3" xfId="0" applyFont="1" applyBorder="1" applyAlignment="1">
      <alignment horizontal="center" wrapText="1"/>
    </xf>
    <xf numFmtId="164" fontId="15" fillId="0" borderId="0" xfId="0" applyFont="1" applyFill="1" applyBorder="1" applyAlignment="1">
      <alignment horizontal="right"/>
    </xf>
    <xf numFmtId="164" fontId="15" fillId="0" borderId="4" xfId="0" applyFont="1" applyFill="1" applyBorder="1" applyAlignment="1">
      <alignment/>
    </xf>
    <xf numFmtId="164" fontId="15" fillId="0" borderId="5" xfId="0" applyFont="1" applyFill="1" applyBorder="1" applyAlignment="1">
      <alignment/>
    </xf>
    <xf numFmtId="164" fontId="15" fillId="0" borderId="0" xfId="0" applyFont="1" applyAlignment="1">
      <alignment/>
    </xf>
    <xf numFmtId="164" fontId="17" fillId="0" borderId="6" xfId="0" applyFont="1" applyBorder="1" applyAlignment="1">
      <alignment horizontal="center" vertical="center"/>
    </xf>
    <xf numFmtId="164" fontId="17" fillId="0" borderId="6" xfId="0" applyFont="1" applyBorder="1" applyAlignment="1">
      <alignment horizontal="center" vertical="center" wrapText="1"/>
    </xf>
    <xf numFmtId="164" fontId="17" fillId="0" borderId="7" xfId="0" applyFont="1" applyBorder="1" applyAlignment="1">
      <alignment horizontal="center" vertical="top" wrapText="1"/>
    </xf>
    <xf numFmtId="164" fontId="17" fillId="0" borderId="6" xfId="0" applyFont="1" applyBorder="1" applyAlignment="1">
      <alignment horizontal="center" vertical="center" textRotation="90" wrapText="1"/>
    </xf>
    <xf numFmtId="164" fontId="17" fillId="9" borderId="6" xfId="0" applyFont="1" applyFill="1" applyBorder="1" applyAlignment="1">
      <alignment horizontal="center" vertical="center" textRotation="90" wrapText="1"/>
    </xf>
    <xf numFmtId="164" fontId="17" fillId="0" borderId="6" xfId="0" applyFont="1" applyFill="1" applyBorder="1" applyAlignment="1">
      <alignment horizontal="center" vertical="center" textRotation="90" wrapText="1"/>
    </xf>
    <xf numFmtId="164" fontId="17" fillId="0" borderId="3" xfId="0" applyFont="1" applyBorder="1" applyAlignment="1">
      <alignment horizontal="center" vertical="center" wrapText="1"/>
    </xf>
    <xf numFmtId="164" fontId="18" fillId="0" borderId="0" xfId="0" applyFont="1" applyAlignment="1">
      <alignment/>
    </xf>
    <xf numFmtId="164" fontId="17" fillId="0" borderId="8" xfId="0" applyFont="1" applyBorder="1" applyAlignment="1">
      <alignment horizontal="center" textRotation="90" wrapText="1"/>
    </xf>
    <xf numFmtId="164" fontId="17" fillId="0" borderId="3" xfId="0" applyFont="1" applyBorder="1" applyAlignment="1">
      <alignment horizontal="center" vertical="center"/>
    </xf>
    <xf numFmtId="164" fontId="19" fillId="0" borderId="7" xfId="0" applyFont="1" applyBorder="1" applyAlignment="1">
      <alignment horizontal="center" vertical="center" textRotation="90" wrapText="1"/>
    </xf>
    <xf numFmtId="164" fontId="17" fillId="0" borderId="6" xfId="0" applyFont="1" applyBorder="1" applyAlignment="1">
      <alignment horizontal="center" textRotation="90" wrapText="1"/>
    </xf>
    <xf numFmtId="164" fontId="17" fillId="9" borderId="6" xfId="0" applyFont="1" applyFill="1" applyBorder="1" applyAlignment="1">
      <alignment horizontal="center" textRotation="90" wrapText="1"/>
    </xf>
    <xf numFmtId="164" fontId="17" fillId="0" borderId="9" xfId="0" applyFont="1" applyBorder="1" applyAlignment="1">
      <alignment horizontal="center" textRotation="90" wrapText="1"/>
    </xf>
    <xf numFmtId="164" fontId="17" fillId="9" borderId="9" xfId="0" applyFont="1" applyFill="1" applyBorder="1" applyAlignment="1">
      <alignment horizontal="center" vertical="center" textRotation="90" wrapText="1"/>
    </xf>
    <xf numFmtId="164" fontId="17" fillId="0" borderId="9" xfId="0" applyFont="1" applyBorder="1" applyAlignment="1">
      <alignment horizontal="center" vertical="center" textRotation="90" wrapText="1"/>
    </xf>
    <xf numFmtId="164" fontId="17" fillId="0" borderId="8" xfId="0" applyFont="1" applyBorder="1" applyAlignment="1">
      <alignment horizontal="center" vertical="center" textRotation="90" wrapText="1"/>
    </xf>
    <xf numFmtId="164" fontId="17" fillId="9" borderId="8" xfId="0" applyFont="1" applyFill="1" applyBorder="1" applyAlignment="1">
      <alignment horizontal="center" vertical="center" textRotation="90" wrapText="1"/>
    </xf>
    <xf numFmtId="164" fontId="17" fillId="11" borderId="6" xfId="0" applyFont="1" applyFill="1" applyBorder="1" applyAlignment="1">
      <alignment horizontal="center" vertical="center" textRotation="90" wrapText="1"/>
    </xf>
    <xf numFmtId="164" fontId="17" fillId="11" borderId="10" xfId="0" applyFont="1" applyFill="1" applyBorder="1" applyAlignment="1">
      <alignment horizontal="center" vertical="center" textRotation="90" wrapText="1"/>
    </xf>
    <xf numFmtId="164" fontId="17" fillId="9" borderId="10" xfId="0" applyFont="1" applyFill="1" applyBorder="1" applyAlignment="1">
      <alignment horizontal="center" vertical="center" textRotation="90" wrapText="1"/>
    </xf>
    <xf numFmtId="164" fontId="17" fillId="0" borderId="10" xfId="0" applyFont="1" applyBorder="1" applyAlignment="1">
      <alignment horizontal="center" vertical="center" textRotation="90" wrapText="1"/>
    </xf>
    <xf numFmtId="164" fontId="17" fillId="0" borderId="11" xfId="0" applyFont="1" applyBorder="1" applyAlignment="1">
      <alignment horizontal="center"/>
    </xf>
    <xf numFmtId="164" fontId="17" fillId="9" borderId="11" xfId="0" applyFont="1" applyFill="1" applyBorder="1" applyAlignment="1">
      <alignment horizontal="center"/>
    </xf>
    <xf numFmtId="164" fontId="17" fillId="0" borderId="11" xfId="0" applyFont="1" applyFill="1" applyBorder="1" applyAlignment="1">
      <alignment horizontal="center"/>
    </xf>
    <xf numFmtId="164" fontId="17" fillId="11" borderId="11" xfId="0" applyFont="1" applyFill="1" applyBorder="1" applyAlignment="1">
      <alignment horizontal="center"/>
    </xf>
    <xf numFmtId="164" fontId="18" fillId="0" borderId="0" xfId="0" applyFont="1" applyAlignment="1">
      <alignment horizontal="center"/>
    </xf>
    <xf numFmtId="164" fontId="20" fillId="12" borderId="11" xfId="0" applyFont="1" applyFill="1" applyBorder="1" applyAlignment="1">
      <alignment horizontal="left"/>
    </xf>
    <xf numFmtId="164" fontId="20" fillId="12" borderId="6" xfId="0" applyFont="1" applyFill="1" applyBorder="1" applyAlignment="1">
      <alignment horizontal="left" wrapText="1"/>
    </xf>
    <xf numFmtId="164" fontId="20" fillId="12" borderId="11" xfId="0" applyFont="1" applyFill="1" applyBorder="1" applyAlignment="1">
      <alignment horizontal="center"/>
    </xf>
    <xf numFmtId="164" fontId="20" fillId="12" borderId="12" xfId="0" applyFont="1" applyFill="1" applyBorder="1" applyAlignment="1">
      <alignment horizontal="center"/>
    </xf>
    <xf numFmtId="164" fontId="20" fillId="12" borderId="6" xfId="0" applyFont="1" applyFill="1" applyBorder="1" applyAlignment="1">
      <alignment horizontal="center"/>
    </xf>
    <xf numFmtId="164" fontId="20" fillId="9" borderId="6" xfId="0" applyNumberFormat="1" applyFont="1" applyFill="1" applyBorder="1" applyAlignment="1">
      <alignment horizontal="center"/>
    </xf>
    <xf numFmtId="164" fontId="20" fillId="9" borderId="11" xfId="0" applyNumberFormat="1" applyFont="1" applyFill="1" applyBorder="1" applyAlignment="1">
      <alignment horizontal="center"/>
    </xf>
    <xf numFmtId="164" fontId="21" fillId="0" borderId="0" xfId="0" applyFont="1" applyAlignment="1">
      <alignment horizontal="center"/>
    </xf>
    <xf numFmtId="164" fontId="20" fillId="0" borderId="6" xfId="0" applyFont="1" applyBorder="1" applyAlignment="1">
      <alignment horizontal="left" vertical="top"/>
    </xf>
    <xf numFmtId="164" fontId="20" fillId="0" borderId="6" xfId="0" applyFont="1" applyBorder="1" applyAlignment="1">
      <alignment horizontal="left" wrapText="1"/>
    </xf>
    <xf numFmtId="164" fontId="20" fillId="0" borderId="6" xfId="0" applyFont="1" applyBorder="1" applyAlignment="1">
      <alignment horizontal="center"/>
    </xf>
    <xf numFmtId="164" fontId="20" fillId="0" borderId="6" xfId="0" applyNumberFormat="1" applyFont="1" applyFill="1" applyBorder="1" applyAlignment="1">
      <alignment horizontal="center"/>
    </xf>
    <xf numFmtId="164" fontId="20" fillId="11" borderId="6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6" fontId="17" fillId="0" borderId="6" xfId="0" applyNumberFormat="1" applyFont="1" applyFill="1" applyBorder="1" applyAlignment="1">
      <alignment horizontal="center" vertical="top"/>
    </xf>
    <xf numFmtId="164" fontId="17" fillId="0" borderId="6" xfId="0" applyFont="1" applyFill="1" applyBorder="1" applyAlignment="1">
      <alignment horizontal="left" wrapText="1"/>
    </xf>
    <xf numFmtId="164" fontId="17" fillId="0" borderId="6" xfId="0" applyFont="1" applyFill="1" applyBorder="1" applyAlignment="1">
      <alignment horizontal="center"/>
    </xf>
    <xf numFmtId="164" fontId="17" fillId="9" borderId="6" xfId="0" applyFont="1" applyFill="1" applyBorder="1" applyAlignment="1">
      <alignment horizontal="center"/>
    </xf>
    <xf numFmtId="164" fontId="17" fillId="9" borderId="6" xfId="0" applyFont="1" applyFill="1" applyBorder="1" applyAlignment="1">
      <alignment/>
    </xf>
    <xf numFmtId="164" fontId="17" fillId="0" borderId="6" xfId="0" applyFont="1" applyFill="1" applyBorder="1" applyAlignment="1">
      <alignment/>
    </xf>
    <xf numFmtId="164" fontId="18" fillId="0" borderId="0" xfId="0" applyFont="1" applyFill="1" applyAlignment="1">
      <alignment/>
    </xf>
    <xf numFmtId="164" fontId="17" fillId="0" borderId="6" xfId="0" applyFont="1" applyFill="1" applyBorder="1" applyAlignment="1">
      <alignment horizontal="left"/>
    </xf>
    <xf numFmtId="164" fontId="21" fillId="0" borderId="0" xfId="0" applyFont="1" applyFill="1" applyAlignment="1">
      <alignment/>
    </xf>
    <xf numFmtId="164" fontId="20" fillId="0" borderId="6" xfId="0" applyFont="1" applyBorder="1" applyAlignment="1">
      <alignment horizontal="center" vertical="top"/>
    </xf>
    <xf numFmtId="164" fontId="17" fillId="0" borderId="6" xfId="0" applyFont="1" applyBorder="1" applyAlignment="1">
      <alignment horizontal="center"/>
    </xf>
    <xf numFmtId="164" fontId="17" fillId="11" borderId="6" xfId="0" applyFont="1" applyFill="1" applyBorder="1" applyAlignment="1">
      <alignment horizontal="center"/>
    </xf>
    <xf numFmtId="164" fontId="22" fillId="0" borderId="0" xfId="0" applyFont="1" applyAlignment="1">
      <alignment/>
    </xf>
    <xf numFmtId="164" fontId="20" fillId="0" borderId="6" xfId="0" applyFont="1" applyBorder="1" applyAlignment="1">
      <alignment horizontal="left" vertical="top" wrapText="1"/>
    </xf>
    <xf numFmtId="164" fontId="17" fillId="0" borderId="6" xfId="0" applyFont="1" applyFill="1" applyBorder="1" applyAlignment="1">
      <alignment horizontal="left" vertical="top" wrapText="1"/>
    </xf>
    <xf numFmtId="166" fontId="20" fillId="0" borderId="6" xfId="0" applyNumberFormat="1" applyFont="1" applyFill="1" applyBorder="1" applyAlignment="1">
      <alignment horizontal="center" vertical="top"/>
    </xf>
    <xf numFmtId="164" fontId="20" fillId="0" borderId="6" xfId="0" applyFont="1" applyFill="1" applyBorder="1" applyAlignment="1">
      <alignment horizontal="left" wrapText="1"/>
    </xf>
    <xf numFmtId="166" fontId="20" fillId="0" borderId="6" xfId="0" applyNumberFormat="1" applyFont="1" applyBorder="1" applyAlignment="1">
      <alignment horizontal="center" vertical="top"/>
    </xf>
    <xf numFmtId="164" fontId="20" fillId="9" borderId="6" xfId="0" applyFont="1" applyFill="1" applyBorder="1" applyAlignment="1">
      <alignment horizontal="center"/>
    </xf>
    <xf numFmtId="166" fontId="17" fillId="0" borderId="6" xfId="0" applyNumberFormat="1" applyFont="1" applyBorder="1" applyAlignment="1">
      <alignment horizontal="center" vertical="top"/>
    </xf>
    <xf numFmtId="164" fontId="20" fillId="0" borderId="6" xfId="0" applyFont="1" applyFill="1" applyBorder="1" applyAlignment="1">
      <alignment horizontal="left" vertical="top"/>
    </xf>
    <xf numFmtId="164" fontId="20" fillId="0" borderId="6" xfId="0" applyFont="1" applyFill="1" applyBorder="1" applyAlignment="1">
      <alignment horizontal="left" vertical="top" wrapText="1"/>
    </xf>
    <xf numFmtId="164" fontId="20" fillId="0" borderId="6" xfId="0" applyFont="1" applyFill="1" applyBorder="1" applyAlignment="1">
      <alignment/>
    </xf>
    <xf numFmtId="164" fontId="23" fillId="0" borderId="0" xfId="0" applyNumberFormat="1" applyFont="1" applyFill="1" applyAlignment="1">
      <alignment horizontal="center"/>
    </xf>
    <xf numFmtId="167" fontId="17" fillId="0" borderId="6" xfId="0" applyNumberFormat="1" applyFont="1" applyFill="1" applyBorder="1" applyAlignment="1">
      <alignment horizontal="left" vertical="top"/>
    </xf>
    <xf numFmtId="164" fontId="24" fillId="0" borderId="6" xfId="0" applyFont="1" applyFill="1" applyBorder="1" applyAlignment="1">
      <alignment horizontal="center"/>
    </xf>
    <xf numFmtId="164" fontId="20" fillId="0" borderId="6" xfId="0" applyFont="1" applyFill="1" applyBorder="1" applyAlignment="1">
      <alignment horizontal="center" vertical="top"/>
    </xf>
    <xf numFmtId="164" fontId="25" fillId="0" borderId="0" xfId="0" applyFont="1" applyFill="1" applyAlignment="1">
      <alignment/>
    </xf>
    <xf numFmtId="167" fontId="20" fillId="0" borderId="6" xfId="0" applyNumberFormat="1" applyFont="1" applyFill="1" applyBorder="1" applyAlignment="1">
      <alignment horizontal="left" vertical="top"/>
    </xf>
    <xf numFmtId="164" fontId="20" fillId="10" borderId="6" xfId="0" applyFont="1" applyFill="1" applyBorder="1" applyAlignment="1">
      <alignment horizontal="left" vertical="top"/>
    </xf>
    <xf numFmtId="164" fontId="20" fillId="10" borderId="6" xfId="0" applyFont="1" applyFill="1" applyBorder="1" applyAlignment="1">
      <alignment horizontal="left" wrapText="1"/>
    </xf>
    <xf numFmtId="164" fontId="20" fillId="10" borderId="6" xfId="0" applyFont="1" applyFill="1" applyBorder="1" applyAlignment="1">
      <alignment horizontal="center"/>
    </xf>
    <xf numFmtId="164" fontId="25" fillId="10" borderId="0" xfId="0" applyFont="1" applyFill="1" applyAlignment="1">
      <alignment/>
    </xf>
    <xf numFmtId="164" fontId="17" fillId="10" borderId="6" xfId="0" applyFont="1" applyFill="1" applyBorder="1" applyAlignment="1">
      <alignment horizontal="left" wrapText="1"/>
    </xf>
    <xf numFmtId="164" fontId="17" fillId="0" borderId="6" xfId="0" applyFont="1" applyBorder="1" applyAlignment="1">
      <alignment horizontal="left" vertical="top"/>
    </xf>
    <xf numFmtId="164" fontId="20" fillId="10" borderId="6" xfId="0" applyNumberFormat="1" applyFont="1" applyFill="1" applyBorder="1" applyAlignment="1">
      <alignment horizontal="center"/>
    </xf>
    <xf numFmtId="164" fontId="21" fillId="0" borderId="0" xfId="0" applyFont="1" applyAlignment="1">
      <alignment/>
    </xf>
    <xf numFmtId="164" fontId="20" fillId="0" borderId="6" xfId="0" applyFont="1" applyFill="1" applyBorder="1" applyAlignment="1">
      <alignment horizontal="center" vertical="center"/>
    </xf>
    <xf numFmtId="164" fontId="20" fillId="9" borderId="6" xfId="0" applyFont="1" applyFill="1" applyBorder="1" applyAlignment="1">
      <alignment horizontal="center" vertical="center"/>
    </xf>
    <xf numFmtId="164" fontId="17" fillId="0" borderId="6" xfId="0" applyFont="1" applyBorder="1" applyAlignment="1">
      <alignment horizontal="left" wrapText="1"/>
    </xf>
    <xf numFmtId="164" fontId="20" fillId="0" borderId="13" xfId="0" applyFont="1" applyBorder="1" applyAlignment="1">
      <alignment/>
    </xf>
    <xf numFmtId="164" fontId="17" fillId="0" borderId="0" xfId="0" applyFont="1" applyBorder="1" applyAlignment="1">
      <alignment horizontal="center" vertical="center"/>
    </xf>
    <xf numFmtId="164" fontId="20" fillId="0" borderId="3" xfId="0" applyFont="1" applyBorder="1" applyAlignment="1">
      <alignment horizontal="center" vertical="center"/>
    </xf>
    <xf numFmtId="164" fontId="20" fillId="11" borderId="3" xfId="0" applyFont="1" applyFill="1" applyBorder="1" applyAlignment="1">
      <alignment horizontal="center" vertical="center"/>
    </xf>
    <xf numFmtId="164" fontId="20" fillId="0" borderId="14" xfId="0" applyFont="1" applyBorder="1" applyAlignment="1">
      <alignment/>
    </xf>
    <xf numFmtId="164" fontId="17" fillId="11" borderId="3" xfId="0" applyFont="1" applyFill="1" applyBorder="1" applyAlignment="1">
      <alignment horizontal="center" vertical="center"/>
    </xf>
    <xf numFmtId="164" fontId="17" fillId="0" borderId="3" xfId="0" applyFont="1" applyFill="1" applyBorder="1" applyAlignment="1">
      <alignment horizontal="center" vertical="center"/>
    </xf>
    <xf numFmtId="164" fontId="20" fillId="0" borderId="15" xfId="0" applyFont="1" applyBorder="1" applyAlignment="1">
      <alignment/>
    </xf>
    <xf numFmtId="164" fontId="13" fillId="0" borderId="0" xfId="0" applyFont="1" applyFill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D7D7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98"/>
  <sheetViews>
    <sheetView tabSelected="1" zoomScale="83" zoomScaleNormal="83" workbookViewId="0" topLeftCell="A46">
      <selection activeCell="AH46" sqref="AH46"/>
    </sheetView>
  </sheetViews>
  <sheetFormatPr defaultColWidth="9.140625" defaultRowHeight="11.25" customHeight="1"/>
  <cols>
    <col min="1" max="1" width="8.7109375" style="1" customWidth="1"/>
    <col min="2" max="2" width="24.7109375" style="1" customWidth="1"/>
    <col min="3" max="3" width="3.00390625" style="1" customWidth="1"/>
    <col min="4" max="4" width="2.57421875" style="1" customWidth="1"/>
    <col min="5" max="5" width="2.8515625" style="1" customWidth="1"/>
    <col min="6" max="6" width="5.28125" style="1" customWidth="1"/>
    <col min="7" max="7" width="6.8515625" style="1" customWidth="1"/>
    <col min="8" max="8" width="6.28125" style="1" customWidth="1"/>
    <col min="9" max="9" width="5.57421875" style="2" customWidth="1"/>
    <col min="10" max="10" width="4.28125" style="1" customWidth="1"/>
    <col min="11" max="11" width="4.421875" style="3" customWidth="1"/>
    <col min="12" max="12" width="4.140625" style="1" customWidth="1"/>
    <col min="13" max="13" width="3.57421875" style="1" customWidth="1"/>
    <col min="14" max="14" width="3.8515625" style="2" customWidth="1"/>
    <col min="15" max="15" width="2.8515625" style="1" customWidth="1"/>
    <col min="16" max="16" width="4.421875" style="1" customWidth="1"/>
    <col min="17" max="17" width="4.28125" style="2" customWidth="1"/>
    <col min="18" max="18" width="3.00390625" style="1" customWidth="1"/>
    <col min="19" max="19" width="3.140625" style="1" customWidth="1"/>
    <col min="20" max="20" width="3.421875" style="2" customWidth="1"/>
    <col min="21" max="21" width="3.00390625" style="1" customWidth="1"/>
    <col min="22" max="22" width="3.140625" style="1" customWidth="1"/>
    <col min="23" max="23" width="3.8515625" style="4" customWidth="1"/>
    <col min="24" max="24" width="3.28125" style="4" customWidth="1"/>
    <col min="25" max="25" width="4.140625" style="2" customWidth="1"/>
    <col min="26" max="26" width="3.140625" style="4" customWidth="1"/>
    <col min="27" max="27" width="3.140625" style="1" customWidth="1"/>
    <col min="28" max="28" width="3.00390625" style="1" customWidth="1"/>
    <col min="29" max="29" width="3.421875" style="1" customWidth="1"/>
    <col min="30" max="30" width="3.7109375" style="2" customWidth="1"/>
    <col min="31" max="31" width="3.00390625" style="1" customWidth="1"/>
    <col min="32" max="32" width="3.140625" style="1" customWidth="1"/>
    <col min="33" max="33" width="3.28125" style="1" customWidth="1"/>
    <col min="34" max="16384" width="8.57421875" style="1" customWidth="1"/>
  </cols>
  <sheetData>
    <row r="1" spans="1:30" s="6" customFormat="1" ht="1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D1" s="7"/>
    </row>
    <row r="2" spans="1:30" s="6" customFormat="1" ht="1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D2" s="7"/>
    </row>
    <row r="3" spans="1:30" s="6" customFormat="1" ht="12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D3" s="7"/>
    </row>
    <row r="4" spans="1:30" s="10" customFormat="1" ht="12.75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D4" s="11"/>
    </row>
    <row r="5" spans="1:30" s="6" customFormat="1" ht="12.75" customHeight="1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D5" s="7"/>
    </row>
    <row r="6" spans="1:33" s="19" customFormat="1" ht="40.5" customHeight="1">
      <c r="A6" s="13"/>
      <c r="B6" s="13"/>
      <c r="C6" s="13"/>
      <c r="D6" s="13"/>
      <c r="E6" s="13"/>
      <c r="F6" s="13"/>
      <c r="G6" s="13"/>
      <c r="H6" s="14" t="s">
        <v>5</v>
      </c>
      <c r="I6" s="14"/>
      <c r="J6" s="14"/>
      <c r="K6" s="14"/>
      <c r="L6" s="15" t="s">
        <v>6</v>
      </c>
      <c r="M6" s="15"/>
      <c r="N6" s="15"/>
      <c r="O6" s="15"/>
      <c r="P6" s="15"/>
      <c r="Q6" s="15"/>
      <c r="R6" s="13"/>
      <c r="S6" s="13"/>
      <c r="T6" s="16"/>
      <c r="U6" s="16"/>
      <c r="V6" s="16"/>
      <c r="W6" s="16"/>
      <c r="X6" s="16"/>
      <c r="Y6" s="16"/>
      <c r="Z6" s="16"/>
      <c r="AA6" s="16"/>
      <c r="AB6" s="17"/>
      <c r="AC6" s="17"/>
      <c r="AD6" s="17"/>
      <c r="AE6" s="17"/>
      <c r="AF6" s="17"/>
      <c r="AG6" s="18"/>
    </row>
    <row r="7" spans="1:33" s="27" customFormat="1" ht="30.75" customHeight="1">
      <c r="A7" s="20" t="s">
        <v>7</v>
      </c>
      <c r="B7" s="21" t="s">
        <v>8</v>
      </c>
      <c r="C7" s="22" t="s">
        <v>9</v>
      </c>
      <c r="D7" s="22"/>
      <c r="E7" s="22"/>
      <c r="F7" s="22"/>
      <c r="G7" s="22"/>
      <c r="H7" s="23" t="s">
        <v>10</v>
      </c>
      <c r="I7" s="24" t="s">
        <v>11</v>
      </c>
      <c r="J7" s="23" t="s">
        <v>12</v>
      </c>
      <c r="K7" s="25" t="s">
        <v>13</v>
      </c>
      <c r="L7" s="21" t="s">
        <v>14</v>
      </c>
      <c r="M7" s="21"/>
      <c r="N7" s="21"/>
      <c r="O7" s="21"/>
      <c r="P7" s="23" t="s">
        <v>15</v>
      </c>
      <c r="Q7" s="24" t="s">
        <v>16</v>
      </c>
      <c r="R7" s="26" t="s">
        <v>17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s="27" customFormat="1" ht="15.75" customHeight="1">
      <c r="A8" s="20"/>
      <c r="B8" s="21"/>
      <c r="C8" s="22"/>
      <c r="D8" s="22"/>
      <c r="E8" s="22"/>
      <c r="F8" s="22"/>
      <c r="G8" s="22"/>
      <c r="H8" s="23"/>
      <c r="I8" s="24"/>
      <c r="J8" s="23"/>
      <c r="K8" s="25"/>
      <c r="L8" s="28" t="s">
        <v>18</v>
      </c>
      <c r="M8" s="20" t="s">
        <v>19</v>
      </c>
      <c r="N8" s="20"/>
      <c r="O8" s="20"/>
      <c r="P8" s="23"/>
      <c r="Q8" s="24"/>
      <c r="R8" s="29"/>
      <c r="S8" s="29" t="s">
        <v>20</v>
      </c>
      <c r="T8" s="29"/>
      <c r="U8" s="29"/>
      <c r="V8" s="29"/>
      <c r="W8" s="29"/>
      <c r="X8" s="29" t="s">
        <v>21</v>
      </c>
      <c r="Y8" s="29"/>
      <c r="Z8" s="29"/>
      <c r="AA8" s="29"/>
      <c r="AB8" s="29"/>
      <c r="AC8" s="29" t="s">
        <v>22</v>
      </c>
      <c r="AD8" s="29"/>
      <c r="AE8" s="29"/>
      <c r="AF8" s="29"/>
      <c r="AG8" s="29"/>
    </row>
    <row r="9" spans="1:33" s="27" customFormat="1" ht="72.75" customHeight="1">
      <c r="A9" s="20"/>
      <c r="B9" s="21"/>
      <c r="C9" s="23" t="s">
        <v>23</v>
      </c>
      <c r="D9" s="23" t="s">
        <v>24</v>
      </c>
      <c r="E9" s="23" t="s">
        <v>25</v>
      </c>
      <c r="F9" s="23" t="s">
        <v>26</v>
      </c>
      <c r="G9" s="30" t="s">
        <v>27</v>
      </c>
      <c r="H9" s="23"/>
      <c r="I9" s="24"/>
      <c r="J9" s="23"/>
      <c r="K9" s="25"/>
      <c r="L9" s="28"/>
      <c r="M9" s="31" t="s">
        <v>28</v>
      </c>
      <c r="N9" s="32" t="s">
        <v>29</v>
      </c>
      <c r="O9" s="31" t="s">
        <v>30</v>
      </c>
      <c r="P9" s="23"/>
      <c r="Q9" s="24"/>
      <c r="R9" s="28" t="s">
        <v>31</v>
      </c>
      <c r="S9" s="33" t="s">
        <v>32</v>
      </c>
      <c r="T9" s="34" t="s">
        <v>29</v>
      </c>
      <c r="U9" s="35" t="s">
        <v>33</v>
      </c>
      <c r="V9" s="35" t="s">
        <v>34</v>
      </c>
      <c r="W9" s="35" t="s">
        <v>35</v>
      </c>
      <c r="X9" s="36" t="s">
        <v>32</v>
      </c>
      <c r="Y9" s="37" t="s">
        <v>29</v>
      </c>
      <c r="Z9" s="36" t="s">
        <v>33</v>
      </c>
      <c r="AA9" s="36" t="s">
        <v>36</v>
      </c>
      <c r="AB9" s="38" t="s">
        <v>37</v>
      </c>
      <c r="AC9" s="39" t="s">
        <v>32</v>
      </c>
      <c r="AD9" s="40" t="s">
        <v>29</v>
      </c>
      <c r="AE9" s="39" t="s">
        <v>33</v>
      </c>
      <c r="AF9" s="39" t="s">
        <v>38</v>
      </c>
      <c r="AG9" s="41" t="s">
        <v>39</v>
      </c>
    </row>
    <row r="10" spans="1:33" s="46" customFormat="1" ht="18.75" customHeight="1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3">
        <v>9</v>
      </c>
      <c r="J10" s="42">
        <v>10</v>
      </c>
      <c r="K10" s="44">
        <v>11</v>
      </c>
      <c r="L10" s="42">
        <v>12</v>
      </c>
      <c r="M10" s="42">
        <v>13</v>
      </c>
      <c r="N10" s="43">
        <v>14</v>
      </c>
      <c r="O10" s="42">
        <v>15</v>
      </c>
      <c r="P10" s="42">
        <v>16</v>
      </c>
      <c r="Q10" s="43">
        <v>17</v>
      </c>
      <c r="R10" s="42">
        <v>18</v>
      </c>
      <c r="S10" s="42">
        <v>19</v>
      </c>
      <c r="T10" s="43">
        <v>20</v>
      </c>
      <c r="U10" s="42">
        <v>21</v>
      </c>
      <c r="V10" s="42">
        <v>22</v>
      </c>
      <c r="W10" s="42">
        <v>23</v>
      </c>
      <c r="X10" s="42">
        <v>24</v>
      </c>
      <c r="Y10" s="43">
        <v>25</v>
      </c>
      <c r="Z10" s="42">
        <v>26</v>
      </c>
      <c r="AA10" s="42">
        <v>27</v>
      </c>
      <c r="AB10" s="45">
        <v>28</v>
      </c>
      <c r="AC10" s="45">
        <v>29</v>
      </c>
      <c r="AD10" s="43">
        <v>30</v>
      </c>
      <c r="AE10" s="45">
        <v>31</v>
      </c>
      <c r="AF10" s="45">
        <v>32</v>
      </c>
      <c r="AG10" s="42">
        <v>33</v>
      </c>
    </row>
    <row r="11" spans="1:33" s="54" customFormat="1" ht="24.75" customHeight="1">
      <c r="A11" s="47"/>
      <c r="B11" s="48" t="s">
        <v>40</v>
      </c>
      <c r="C11" s="49">
        <v>14</v>
      </c>
      <c r="D11" s="49">
        <v>1</v>
      </c>
      <c r="E11" s="49">
        <v>19</v>
      </c>
      <c r="F11" s="49">
        <v>19</v>
      </c>
      <c r="G11" s="50">
        <v>18</v>
      </c>
      <c r="H11" s="51">
        <v>2538</v>
      </c>
      <c r="I11" s="52">
        <f>I12+I17+I20</f>
        <v>1570</v>
      </c>
      <c r="J11" s="51">
        <v>1692</v>
      </c>
      <c r="K11" s="51">
        <f aca="true" t="shared" si="0" ref="K11:K12">H11-J11</f>
        <v>846</v>
      </c>
      <c r="L11" s="51">
        <f>L12+L17+L20</f>
        <v>378</v>
      </c>
      <c r="M11" s="51">
        <f>M12+M17+M20</f>
        <v>97</v>
      </c>
      <c r="N11" s="52">
        <f>N12+N17+N20</f>
        <v>253</v>
      </c>
      <c r="O11" s="51">
        <f>O12+O17+O20</f>
        <v>28</v>
      </c>
      <c r="P11" s="49">
        <f aca="true" t="shared" si="1" ref="P11:P32">H11-L11</f>
        <v>2160</v>
      </c>
      <c r="Q11" s="52">
        <f>Q12+Q17+Q20</f>
        <v>1533</v>
      </c>
      <c r="R11" s="49">
        <v>1</v>
      </c>
      <c r="S11" s="49">
        <f>S12+S20+S17</f>
        <v>35</v>
      </c>
      <c r="T11" s="53">
        <f>T20+T12+T17</f>
        <v>91</v>
      </c>
      <c r="U11" s="49">
        <f>U12+U17+U20</f>
        <v>10</v>
      </c>
      <c r="V11" s="49">
        <f>V20+V12</f>
        <v>4</v>
      </c>
      <c r="W11" s="49">
        <f>W20+W12</f>
        <v>4</v>
      </c>
      <c r="X11" s="49">
        <f>X12+X20+X17</f>
        <v>27</v>
      </c>
      <c r="Y11" s="53">
        <f>Y20+Y12+Y17</f>
        <v>75</v>
      </c>
      <c r="Z11" s="49">
        <f>Z12+Z17+Z20</f>
        <v>10</v>
      </c>
      <c r="AA11" s="49">
        <f>AA20+AA12</f>
        <v>2</v>
      </c>
      <c r="AB11" s="49">
        <f>AB20+AB12</f>
        <v>5</v>
      </c>
      <c r="AC11" s="49">
        <f>AC12+AC17+AC20</f>
        <v>41</v>
      </c>
      <c r="AD11" s="53">
        <f>AD17+AD20+AD12</f>
        <v>81</v>
      </c>
      <c r="AE11" s="49">
        <f>AE12+AE17+AE20</f>
        <v>8</v>
      </c>
      <c r="AF11" s="49">
        <f>AF20+AF12</f>
        <v>6</v>
      </c>
      <c r="AG11" s="49">
        <f>AG20+AG12</f>
        <v>1</v>
      </c>
    </row>
    <row r="12" spans="1:33" s="60" customFormat="1" ht="35.25" customHeight="1">
      <c r="A12" s="55" t="s">
        <v>41</v>
      </c>
      <c r="B12" s="56" t="s">
        <v>42</v>
      </c>
      <c r="C12" s="57"/>
      <c r="D12" s="57"/>
      <c r="E12" s="57"/>
      <c r="F12" s="57"/>
      <c r="G12" s="57"/>
      <c r="H12" s="57">
        <v>464</v>
      </c>
      <c r="I12" s="52">
        <v>46</v>
      </c>
      <c r="J12" s="57">
        <v>310</v>
      </c>
      <c r="K12" s="58">
        <f t="shared" si="0"/>
        <v>154</v>
      </c>
      <c r="L12" s="57">
        <v>42</v>
      </c>
      <c r="M12" s="57">
        <v>38</v>
      </c>
      <c r="N12" s="52">
        <v>4</v>
      </c>
      <c r="O12" s="57"/>
      <c r="P12" s="57">
        <f t="shared" si="1"/>
        <v>422</v>
      </c>
      <c r="Q12" s="52">
        <f>I12-N12</f>
        <v>42</v>
      </c>
      <c r="R12" s="57"/>
      <c r="S12" s="57">
        <f>S15+S16</f>
        <v>12</v>
      </c>
      <c r="T12" s="52">
        <f>T13+T14+T15+T16</f>
        <v>4</v>
      </c>
      <c r="U12" s="57"/>
      <c r="V12" s="57">
        <v>1</v>
      </c>
      <c r="W12" s="57">
        <v>1</v>
      </c>
      <c r="X12" s="57">
        <v>14</v>
      </c>
      <c r="Y12" s="52"/>
      <c r="Z12" s="57"/>
      <c r="AA12" s="57"/>
      <c r="AB12" s="59">
        <v>1</v>
      </c>
      <c r="AC12" s="59">
        <f>AC13+AC14+AC15+AC16</f>
        <v>12</v>
      </c>
      <c r="AD12" s="52"/>
      <c r="AE12" s="59"/>
      <c r="AF12" s="59"/>
      <c r="AG12" s="57"/>
    </row>
    <row r="13" spans="1:33" s="67" customFormat="1" ht="13.5" customHeight="1">
      <c r="A13" s="61" t="s">
        <v>43</v>
      </c>
      <c r="B13" s="62" t="s">
        <v>44</v>
      </c>
      <c r="C13" s="63"/>
      <c r="D13" s="63"/>
      <c r="E13" s="63">
        <v>5</v>
      </c>
      <c r="F13" s="63"/>
      <c r="G13" s="63">
        <v>5</v>
      </c>
      <c r="H13" s="63">
        <v>66</v>
      </c>
      <c r="I13" s="64">
        <v>8</v>
      </c>
      <c r="J13" s="63">
        <v>48</v>
      </c>
      <c r="K13" s="63">
        <v>18</v>
      </c>
      <c r="L13" s="63">
        <v>12</v>
      </c>
      <c r="M13" s="63">
        <v>12</v>
      </c>
      <c r="N13" s="64"/>
      <c r="O13" s="63"/>
      <c r="P13" s="63">
        <f t="shared" si="1"/>
        <v>54</v>
      </c>
      <c r="Q13" s="64">
        <v>8</v>
      </c>
      <c r="R13" s="63"/>
      <c r="S13" s="63"/>
      <c r="T13" s="64"/>
      <c r="U13" s="63"/>
      <c r="V13" s="63"/>
      <c r="W13" s="63"/>
      <c r="X13" s="63"/>
      <c r="Y13" s="65"/>
      <c r="Z13" s="66"/>
      <c r="AA13" s="66"/>
      <c r="AB13" s="66">
        <v>1</v>
      </c>
      <c r="AC13" s="63">
        <v>12</v>
      </c>
      <c r="AD13" s="65"/>
      <c r="AE13" s="66"/>
      <c r="AF13" s="63"/>
      <c r="AG13" s="66"/>
    </row>
    <row r="14" spans="1:33" s="67" customFormat="1" ht="13.5" customHeight="1">
      <c r="A14" s="61" t="s">
        <v>45</v>
      </c>
      <c r="B14" s="62" t="s">
        <v>46</v>
      </c>
      <c r="C14" s="63">
        <v>3</v>
      </c>
      <c r="D14" s="63"/>
      <c r="E14" s="63"/>
      <c r="F14" s="63"/>
      <c r="G14" s="63">
        <v>3</v>
      </c>
      <c r="H14" s="63">
        <v>66</v>
      </c>
      <c r="I14" s="64">
        <v>8</v>
      </c>
      <c r="J14" s="63">
        <v>48</v>
      </c>
      <c r="K14" s="63">
        <v>18</v>
      </c>
      <c r="L14" s="63">
        <v>14</v>
      </c>
      <c r="M14" s="63">
        <v>14</v>
      </c>
      <c r="N14" s="64"/>
      <c r="O14" s="63"/>
      <c r="P14" s="63">
        <f t="shared" si="1"/>
        <v>52</v>
      </c>
      <c r="Q14" s="64">
        <v>8</v>
      </c>
      <c r="R14" s="63"/>
      <c r="S14" s="63"/>
      <c r="T14" s="64"/>
      <c r="U14" s="63"/>
      <c r="V14" s="63"/>
      <c r="W14" s="63">
        <v>1</v>
      </c>
      <c r="X14" s="63">
        <v>14</v>
      </c>
      <c r="Y14" s="64"/>
      <c r="Z14" s="63"/>
      <c r="AA14" s="63"/>
      <c r="AB14" s="63"/>
      <c r="AC14" s="63"/>
      <c r="AD14" s="64"/>
      <c r="AE14" s="63"/>
      <c r="AF14" s="63"/>
      <c r="AG14" s="63"/>
    </row>
    <row r="15" spans="1:33" s="69" customFormat="1" ht="14.25" customHeight="1">
      <c r="A15" s="61" t="s">
        <v>47</v>
      </c>
      <c r="B15" s="68" t="s">
        <v>48</v>
      </c>
      <c r="C15" s="63"/>
      <c r="D15" s="63"/>
      <c r="E15" s="63">
        <v>2</v>
      </c>
      <c r="F15" s="63">
        <v>1</v>
      </c>
      <c r="G15" s="63">
        <v>1</v>
      </c>
      <c r="H15" s="63">
        <v>120</v>
      </c>
      <c r="I15" s="64">
        <v>12</v>
      </c>
      <c r="J15" s="63">
        <v>108</v>
      </c>
      <c r="K15" s="63">
        <f>H15-J15</f>
        <v>12</v>
      </c>
      <c r="L15" s="63">
        <v>12</v>
      </c>
      <c r="M15" s="63">
        <v>8</v>
      </c>
      <c r="N15" s="64">
        <v>4</v>
      </c>
      <c r="O15" s="63"/>
      <c r="P15" s="63">
        <f t="shared" si="1"/>
        <v>108</v>
      </c>
      <c r="Q15" s="64">
        <v>8</v>
      </c>
      <c r="R15" s="63"/>
      <c r="S15" s="63">
        <v>8</v>
      </c>
      <c r="T15" s="64">
        <v>4</v>
      </c>
      <c r="U15" s="63"/>
      <c r="V15" s="63">
        <v>1</v>
      </c>
      <c r="W15" s="63"/>
      <c r="X15" s="63"/>
      <c r="Y15" s="64"/>
      <c r="Z15" s="63"/>
      <c r="AA15" s="63"/>
      <c r="AB15" s="63"/>
      <c r="AC15" s="63"/>
      <c r="AD15" s="64"/>
      <c r="AE15" s="63"/>
      <c r="AF15" s="63"/>
      <c r="AG15" s="63"/>
    </row>
    <row r="16" spans="1:33" s="67" customFormat="1" ht="12.75" customHeight="1">
      <c r="A16" s="61" t="s">
        <v>49</v>
      </c>
      <c r="B16" s="68" t="s">
        <v>50</v>
      </c>
      <c r="C16" s="63"/>
      <c r="D16" s="63"/>
      <c r="E16" s="63"/>
      <c r="F16" s="63">
        <v>1</v>
      </c>
      <c r="G16" s="63"/>
      <c r="H16" s="63">
        <v>212</v>
      </c>
      <c r="I16" s="64">
        <v>18</v>
      </c>
      <c r="J16" s="63">
        <v>106</v>
      </c>
      <c r="K16" s="63">
        <v>106</v>
      </c>
      <c r="L16" s="63">
        <v>4</v>
      </c>
      <c r="M16" s="63">
        <v>4</v>
      </c>
      <c r="N16" s="64"/>
      <c r="O16" s="63"/>
      <c r="P16" s="63">
        <f t="shared" si="1"/>
        <v>208</v>
      </c>
      <c r="Q16" s="64">
        <v>18</v>
      </c>
      <c r="R16" s="63"/>
      <c r="S16" s="63">
        <v>4</v>
      </c>
      <c r="T16" s="64"/>
      <c r="U16" s="63"/>
      <c r="V16" s="63"/>
      <c r="W16" s="63"/>
      <c r="X16" s="63"/>
      <c r="Y16" s="64"/>
      <c r="Z16" s="63"/>
      <c r="AA16" s="63"/>
      <c r="AB16" s="63"/>
      <c r="AC16" s="63"/>
      <c r="AD16" s="64"/>
      <c r="AE16" s="63"/>
      <c r="AF16" s="63"/>
      <c r="AG16" s="63"/>
    </row>
    <row r="17" spans="1:33" s="73" customFormat="1" ht="28.5" customHeight="1">
      <c r="A17" s="70" t="s">
        <v>51</v>
      </c>
      <c r="B17" s="56" t="s">
        <v>52</v>
      </c>
      <c r="C17" s="71"/>
      <c r="D17" s="71"/>
      <c r="E17" s="71"/>
      <c r="F17" s="71"/>
      <c r="G17" s="71"/>
      <c r="H17" s="57">
        <v>108</v>
      </c>
      <c r="I17" s="52">
        <v>32</v>
      </c>
      <c r="J17" s="57">
        <v>72</v>
      </c>
      <c r="K17" s="58">
        <v>36</v>
      </c>
      <c r="L17" s="57">
        <f>L18+L19</f>
        <v>16</v>
      </c>
      <c r="M17" s="57">
        <v>11</v>
      </c>
      <c r="N17" s="52">
        <v>5</v>
      </c>
      <c r="O17" s="57"/>
      <c r="P17" s="57">
        <f t="shared" si="1"/>
        <v>92</v>
      </c>
      <c r="Q17" s="52">
        <f>I17-N17</f>
        <v>27</v>
      </c>
      <c r="R17" s="57"/>
      <c r="S17" s="57"/>
      <c r="T17" s="64"/>
      <c r="U17" s="71"/>
      <c r="V17" s="71"/>
      <c r="W17" s="71"/>
      <c r="X17" s="57">
        <v>3</v>
      </c>
      <c r="Y17" s="52">
        <v>5</v>
      </c>
      <c r="Z17" s="57"/>
      <c r="AA17" s="71"/>
      <c r="AB17" s="72"/>
      <c r="AC17" s="59">
        <f>AC18+AC19</f>
        <v>8</v>
      </c>
      <c r="AD17" s="52"/>
      <c r="AE17" s="59"/>
      <c r="AF17" s="72"/>
      <c r="AG17" s="71"/>
    </row>
    <row r="18" spans="1:33" s="67" customFormat="1" ht="20.25" customHeight="1">
      <c r="A18" s="61" t="s">
        <v>53</v>
      </c>
      <c r="B18" s="62" t="s">
        <v>54</v>
      </c>
      <c r="C18" s="63"/>
      <c r="D18" s="63"/>
      <c r="E18" s="63">
        <v>3</v>
      </c>
      <c r="F18" s="63"/>
      <c r="G18" s="63"/>
      <c r="H18" s="63">
        <v>60</v>
      </c>
      <c r="I18" s="64">
        <v>18</v>
      </c>
      <c r="J18" s="63">
        <v>40</v>
      </c>
      <c r="K18" s="63">
        <v>20</v>
      </c>
      <c r="L18" s="63">
        <v>8</v>
      </c>
      <c r="M18" s="63">
        <v>3</v>
      </c>
      <c r="N18" s="64">
        <v>5</v>
      </c>
      <c r="O18" s="63"/>
      <c r="P18" s="63">
        <f t="shared" si="1"/>
        <v>52</v>
      </c>
      <c r="Q18" s="64">
        <v>13</v>
      </c>
      <c r="R18" s="63"/>
      <c r="S18" s="63"/>
      <c r="T18" s="64"/>
      <c r="U18" s="63"/>
      <c r="V18" s="63"/>
      <c r="W18" s="63"/>
      <c r="X18" s="63">
        <v>3</v>
      </c>
      <c r="Y18" s="64">
        <v>5</v>
      </c>
      <c r="Z18" s="63"/>
      <c r="AA18" s="63"/>
      <c r="AB18" s="63"/>
      <c r="AC18" s="63"/>
      <c r="AD18" s="64"/>
      <c r="AE18" s="63"/>
      <c r="AF18" s="63"/>
      <c r="AG18" s="63"/>
    </row>
    <row r="19" spans="1:33" s="67" customFormat="1" ht="28.5" customHeight="1">
      <c r="A19" s="61" t="s">
        <v>55</v>
      </c>
      <c r="B19" s="62" t="s">
        <v>56</v>
      </c>
      <c r="C19" s="63"/>
      <c r="D19" s="63"/>
      <c r="E19" s="63">
        <v>5</v>
      </c>
      <c r="F19" s="63"/>
      <c r="G19" s="63"/>
      <c r="H19" s="63">
        <v>48</v>
      </c>
      <c r="I19" s="64">
        <v>14</v>
      </c>
      <c r="J19" s="63">
        <v>32</v>
      </c>
      <c r="K19" s="63">
        <v>16</v>
      </c>
      <c r="L19" s="63">
        <v>8</v>
      </c>
      <c r="M19" s="63">
        <v>8</v>
      </c>
      <c r="N19" s="64"/>
      <c r="O19" s="63"/>
      <c r="P19" s="63">
        <f t="shared" si="1"/>
        <v>40</v>
      </c>
      <c r="Q19" s="64">
        <v>14</v>
      </c>
      <c r="R19" s="63"/>
      <c r="S19" s="63"/>
      <c r="T19" s="64"/>
      <c r="U19" s="63"/>
      <c r="V19" s="63"/>
      <c r="W19" s="63"/>
      <c r="X19" s="63"/>
      <c r="Y19" s="64"/>
      <c r="Z19" s="63"/>
      <c r="AA19" s="63"/>
      <c r="AB19" s="63"/>
      <c r="AC19" s="63">
        <v>8</v>
      </c>
      <c r="AD19" s="64"/>
      <c r="AE19" s="63"/>
      <c r="AF19" s="63"/>
      <c r="AG19" s="63"/>
    </row>
    <row r="20" spans="1:33" s="27" customFormat="1" ht="22.5" customHeight="1">
      <c r="A20" s="70" t="s">
        <v>57</v>
      </c>
      <c r="B20" s="74" t="s">
        <v>58</v>
      </c>
      <c r="C20" s="71"/>
      <c r="D20" s="71"/>
      <c r="E20" s="71"/>
      <c r="F20" s="71"/>
      <c r="G20" s="71"/>
      <c r="H20" s="57">
        <v>1966</v>
      </c>
      <c r="I20" s="52">
        <f>I21+I26</f>
        <v>1492</v>
      </c>
      <c r="J20" s="57">
        <v>1310</v>
      </c>
      <c r="K20" s="58">
        <f aca="true" t="shared" si="2" ref="K20:K21">H20-J20</f>
        <v>656</v>
      </c>
      <c r="L20" s="57">
        <f>L21+L26</f>
        <v>320</v>
      </c>
      <c r="M20" s="57">
        <f>M21+M26</f>
        <v>48</v>
      </c>
      <c r="N20" s="52">
        <f>N21+N26</f>
        <v>244</v>
      </c>
      <c r="O20" s="57">
        <f>O21+O26</f>
        <v>28</v>
      </c>
      <c r="P20" s="57">
        <f t="shared" si="1"/>
        <v>1646</v>
      </c>
      <c r="Q20" s="52">
        <f>I20-O20</f>
        <v>1464</v>
      </c>
      <c r="R20" s="57"/>
      <c r="S20" s="57">
        <f>S21+S26</f>
        <v>23</v>
      </c>
      <c r="T20" s="52">
        <f>T21+T26</f>
        <v>87</v>
      </c>
      <c r="U20" s="57">
        <f>U21+U26</f>
        <v>10</v>
      </c>
      <c r="V20" s="57">
        <f>V21+V26</f>
        <v>3</v>
      </c>
      <c r="W20" s="57">
        <f>W26+W21</f>
        <v>3</v>
      </c>
      <c r="X20" s="57">
        <f>X21+X26</f>
        <v>10</v>
      </c>
      <c r="Y20" s="52">
        <f>Y26+Y21</f>
        <v>70</v>
      </c>
      <c r="Z20" s="57">
        <f>Z26+Z21</f>
        <v>10</v>
      </c>
      <c r="AA20" s="57">
        <f>AA21+AA26</f>
        <v>2</v>
      </c>
      <c r="AB20" s="59">
        <f>AB21+AB26</f>
        <v>4</v>
      </c>
      <c r="AC20" s="59">
        <f>AC21+AC26</f>
        <v>21</v>
      </c>
      <c r="AD20" s="52">
        <f>AD26+AD21</f>
        <v>81</v>
      </c>
      <c r="AE20" s="59">
        <f>AE21+AE26</f>
        <v>8</v>
      </c>
      <c r="AF20" s="59">
        <f>AF21+AF26</f>
        <v>6</v>
      </c>
      <c r="AG20" s="57">
        <f>AG26+AG21</f>
        <v>1</v>
      </c>
    </row>
    <row r="21" spans="1:33" s="73" customFormat="1" ht="22.5" customHeight="1">
      <c r="A21" s="70" t="s">
        <v>59</v>
      </c>
      <c r="B21" s="56" t="s">
        <v>60</v>
      </c>
      <c r="C21" s="57"/>
      <c r="D21" s="57"/>
      <c r="E21" s="57"/>
      <c r="F21" s="57"/>
      <c r="G21" s="57"/>
      <c r="H21" s="57">
        <v>406</v>
      </c>
      <c r="I21" s="52">
        <v>244</v>
      </c>
      <c r="J21" s="57">
        <v>270</v>
      </c>
      <c r="K21" s="58">
        <f t="shared" si="2"/>
        <v>136</v>
      </c>
      <c r="L21" s="57">
        <f>L22+L23+L24+L25</f>
        <v>60</v>
      </c>
      <c r="M21" s="57">
        <f>M22+M23+M24+M25</f>
        <v>24</v>
      </c>
      <c r="N21" s="52">
        <v>36</v>
      </c>
      <c r="O21" s="57"/>
      <c r="P21" s="57">
        <f t="shared" si="1"/>
        <v>346</v>
      </c>
      <c r="Q21" s="52">
        <f>I21-N21</f>
        <v>208</v>
      </c>
      <c r="R21" s="57"/>
      <c r="S21" s="57">
        <f>S22+S24+S25+S23</f>
        <v>11</v>
      </c>
      <c r="T21" s="52">
        <f>T22+T23+T24+T25</f>
        <v>15</v>
      </c>
      <c r="U21" s="57"/>
      <c r="V21" s="57">
        <v>1</v>
      </c>
      <c r="W21" s="71"/>
      <c r="X21" s="57">
        <f>X22+X23+X24+X25</f>
        <v>5</v>
      </c>
      <c r="Y21" s="64">
        <f>Y22+Y23+Y24+Y25</f>
        <v>7</v>
      </c>
      <c r="Z21" s="71"/>
      <c r="AA21" s="57"/>
      <c r="AB21" s="59">
        <v>1</v>
      </c>
      <c r="AC21" s="59">
        <f>AC22+AC23+AC24+AC25</f>
        <v>8</v>
      </c>
      <c r="AD21" s="52">
        <f>AD22+AD23+AD24+AD25</f>
        <v>14</v>
      </c>
      <c r="AE21" s="59"/>
      <c r="AF21" s="59">
        <f>AF22+AF23+AF24+AF25</f>
        <v>1</v>
      </c>
      <c r="AG21" s="71"/>
    </row>
    <row r="22" spans="1:33" s="67" customFormat="1" ht="24.75" customHeight="1">
      <c r="A22" s="61" t="s">
        <v>61</v>
      </c>
      <c r="B22" s="62" t="s">
        <v>62</v>
      </c>
      <c r="C22" s="63">
        <v>6</v>
      </c>
      <c r="D22" s="63"/>
      <c r="E22" s="63"/>
      <c r="F22" s="63">
        <v>4.5</v>
      </c>
      <c r="G22" s="63">
        <v>4.5</v>
      </c>
      <c r="H22" s="63">
        <v>123</v>
      </c>
      <c r="I22" s="64">
        <v>76</v>
      </c>
      <c r="J22" s="63">
        <v>80</v>
      </c>
      <c r="K22" s="63">
        <v>41</v>
      </c>
      <c r="L22" s="63">
        <v>22</v>
      </c>
      <c r="M22" s="63">
        <v>8</v>
      </c>
      <c r="N22" s="64">
        <v>14</v>
      </c>
      <c r="O22" s="63"/>
      <c r="P22" s="63">
        <f t="shared" si="1"/>
        <v>101</v>
      </c>
      <c r="Q22" s="64">
        <v>62</v>
      </c>
      <c r="R22" s="63"/>
      <c r="S22" s="63"/>
      <c r="T22" s="64"/>
      <c r="U22" s="63"/>
      <c r="V22" s="63"/>
      <c r="W22" s="63"/>
      <c r="X22" s="63">
        <v>2</v>
      </c>
      <c r="Y22" s="64">
        <v>4</v>
      </c>
      <c r="Z22" s="63"/>
      <c r="AA22" s="63"/>
      <c r="AB22" s="63">
        <v>1</v>
      </c>
      <c r="AC22" s="63">
        <v>6</v>
      </c>
      <c r="AD22" s="64">
        <v>10</v>
      </c>
      <c r="AE22" s="63"/>
      <c r="AF22" s="63">
        <v>1</v>
      </c>
      <c r="AG22" s="63"/>
    </row>
    <row r="23" spans="1:33" s="67" customFormat="1" ht="15" customHeight="1">
      <c r="A23" s="61" t="s">
        <v>63</v>
      </c>
      <c r="B23" s="75" t="s">
        <v>64</v>
      </c>
      <c r="C23" s="63"/>
      <c r="D23" s="63"/>
      <c r="E23" s="63">
        <v>2</v>
      </c>
      <c r="F23" s="63">
        <v>1</v>
      </c>
      <c r="G23" s="63">
        <v>1</v>
      </c>
      <c r="H23" s="63">
        <v>119</v>
      </c>
      <c r="I23" s="64">
        <v>67</v>
      </c>
      <c r="J23" s="63">
        <v>80</v>
      </c>
      <c r="K23" s="63">
        <v>40</v>
      </c>
      <c r="L23" s="63">
        <v>14</v>
      </c>
      <c r="M23" s="63">
        <v>6</v>
      </c>
      <c r="N23" s="64">
        <v>8</v>
      </c>
      <c r="O23" s="63"/>
      <c r="P23" s="63">
        <f t="shared" si="1"/>
        <v>105</v>
      </c>
      <c r="Q23" s="64">
        <v>59</v>
      </c>
      <c r="R23" s="63"/>
      <c r="S23" s="63">
        <v>6</v>
      </c>
      <c r="T23" s="64">
        <v>8</v>
      </c>
      <c r="U23" s="63"/>
      <c r="V23" s="63">
        <v>1</v>
      </c>
      <c r="W23" s="63"/>
      <c r="X23" s="63"/>
      <c r="Y23" s="64"/>
      <c r="Z23" s="63"/>
      <c r="AA23" s="63"/>
      <c r="AB23" s="63"/>
      <c r="AC23" s="63"/>
      <c r="AD23" s="64"/>
      <c r="AE23" s="63"/>
      <c r="AF23" s="63"/>
      <c r="AG23" s="63"/>
    </row>
    <row r="24" spans="1:33" s="67" customFormat="1" ht="15" customHeight="1">
      <c r="A24" s="61" t="s">
        <v>65</v>
      </c>
      <c r="B24" s="62" t="s">
        <v>66</v>
      </c>
      <c r="C24" s="63"/>
      <c r="D24" s="63"/>
      <c r="E24" s="63">
        <v>2</v>
      </c>
      <c r="F24" s="63"/>
      <c r="G24" s="63"/>
      <c r="H24" s="63">
        <v>62</v>
      </c>
      <c r="I24" s="64">
        <v>38</v>
      </c>
      <c r="J24" s="63">
        <v>42</v>
      </c>
      <c r="K24" s="63">
        <v>21</v>
      </c>
      <c r="L24" s="63">
        <v>12</v>
      </c>
      <c r="M24" s="63">
        <v>5</v>
      </c>
      <c r="N24" s="64">
        <v>7</v>
      </c>
      <c r="O24" s="63"/>
      <c r="P24" s="63">
        <f t="shared" si="1"/>
        <v>50</v>
      </c>
      <c r="Q24" s="64">
        <v>31</v>
      </c>
      <c r="R24" s="63"/>
      <c r="S24" s="63">
        <v>5</v>
      </c>
      <c r="T24" s="64">
        <v>7</v>
      </c>
      <c r="U24" s="63"/>
      <c r="V24" s="63"/>
      <c r="W24" s="63"/>
      <c r="X24" s="63"/>
      <c r="Y24" s="64"/>
      <c r="Z24" s="63"/>
      <c r="AA24" s="63"/>
      <c r="AB24" s="63"/>
      <c r="AC24" s="63"/>
      <c r="AD24" s="64"/>
      <c r="AE24" s="63"/>
      <c r="AF24" s="63"/>
      <c r="AG24" s="63"/>
    </row>
    <row r="25" spans="1:33" s="67" customFormat="1" ht="23.25" customHeight="1">
      <c r="A25" s="61" t="s">
        <v>67</v>
      </c>
      <c r="B25" s="62" t="s">
        <v>68</v>
      </c>
      <c r="C25" s="63"/>
      <c r="D25" s="63"/>
      <c r="E25" s="63">
        <v>5</v>
      </c>
      <c r="F25" s="63">
        <v>4</v>
      </c>
      <c r="G25" s="63"/>
      <c r="H25" s="63">
        <v>102</v>
      </c>
      <c r="I25" s="64">
        <v>63</v>
      </c>
      <c r="J25" s="63">
        <v>68</v>
      </c>
      <c r="K25" s="63">
        <f>H25-J25</f>
        <v>34</v>
      </c>
      <c r="L25" s="63">
        <v>12</v>
      </c>
      <c r="M25" s="63">
        <v>5</v>
      </c>
      <c r="N25" s="64">
        <v>7</v>
      </c>
      <c r="O25" s="63"/>
      <c r="P25" s="63">
        <f t="shared" si="1"/>
        <v>90</v>
      </c>
      <c r="Q25" s="64">
        <v>56</v>
      </c>
      <c r="R25" s="63"/>
      <c r="S25" s="63"/>
      <c r="T25" s="64"/>
      <c r="U25" s="63"/>
      <c r="V25" s="63"/>
      <c r="W25" s="63"/>
      <c r="X25" s="63">
        <v>3</v>
      </c>
      <c r="Y25" s="64">
        <v>3</v>
      </c>
      <c r="Z25" s="63"/>
      <c r="AA25" s="63"/>
      <c r="AB25" s="63"/>
      <c r="AC25" s="63">
        <v>2</v>
      </c>
      <c r="AD25" s="64">
        <v>4</v>
      </c>
      <c r="AE25" s="63"/>
      <c r="AF25" s="63"/>
      <c r="AG25" s="63"/>
    </row>
    <row r="26" spans="1:33" s="69" customFormat="1" ht="14.25" customHeight="1">
      <c r="A26" s="76" t="s">
        <v>69</v>
      </c>
      <c r="B26" s="77" t="s">
        <v>70</v>
      </c>
      <c r="C26" s="58"/>
      <c r="D26" s="58"/>
      <c r="E26" s="58"/>
      <c r="F26" s="58"/>
      <c r="G26" s="58"/>
      <c r="H26" s="58">
        <v>1560</v>
      </c>
      <c r="I26" s="52">
        <f>H26/100*80</f>
        <v>1248</v>
      </c>
      <c r="J26" s="58">
        <v>1040</v>
      </c>
      <c r="K26" s="58">
        <v>520</v>
      </c>
      <c r="L26" s="58">
        <f>L27+L31</f>
        <v>260</v>
      </c>
      <c r="M26" s="58">
        <v>24</v>
      </c>
      <c r="N26" s="52">
        <v>208</v>
      </c>
      <c r="O26" s="58">
        <f>O27+O31</f>
        <v>28</v>
      </c>
      <c r="P26" s="58">
        <f t="shared" si="1"/>
        <v>1300</v>
      </c>
      <c r="Q26" s="52">
        <f aca="true" t="shared" si="3" ref="Q26:Q27">I26-N26</f>
        <v>1040</v>
      </c>
      <c r="R26" s="58">
        <f>R27+R31</f>
        <v>1</v>
      </c>
      <c r="S26" s="58">
        <f>S27+S31</f>
        <v>12</v>
      </c>
      <c r="T26" s="52">
        <f>T27+T31</f>
        <v>72</v>
      </c>
      <c r="U26" s="58">
        <f>U27+U31</f>
        <v>10</v>
      </c>
      <c r="V26" s="58">
        <f>V27+V31</f>
        <v>2</v>
      </c>
      <c r="W26" s="58">
        <f>W27+W31</f>
        <v>3</v>
      </c>
      <c r="X26" s="58">
        <f>X27+X31</f>
        <v>5</v>
      </c>
      <c r="Y26" s="52">
        <f>Y27+Y31</f>
        <v>63</v>
      </c>
      <c r="Z26" s="58">
        <f>Z27+Z31</f>
        <v>10</v>
      </c>
      <c r="AA26" s="58">
        <f>AA27+AA31</f>
        <v>2</v>
      </c>
      <c r="AB26" s="58">
        <f>AB27+AB31</f>
        <v>3</v>
      </c>
      <c r="AC26" s="58">
        <f>AC27+AC31</f>
        <v>13</v>
      </c>
      <c r="AD26" s="52">
        <f>AD27+AD31</f>
        <v>67</v>
      </c>
      <c r="AE26" s="58">
        <f>AE27+AE31</f>
        <v>8</v>
      </c>
      <c r="AF26" s="58">
        <f>AF27+AF31</f>
        <v>5</v>
      </c>
      <c r="AG26" s="58">
        <f>AG27+AG31</f>
        <v>1</v>
      </c>
    </row>
    <row r="27" spans="1:33" s="67" customFormat="1" ht="21" customHeight="1">
      <c r="A27" s="76" t="s">
        <v>71</v>
      </c>
      <c r="B27" s="77" t="s">
        <v>72</v>
      </c>
      <c r="C27" s="63">
        <v>6</v>
      </c>
      <c r="D27" s="63"/>
      <c r="E27" s="63"/>
      <c r="F27" s="63"/>
      <c r="G27" s="63"/>
      <c r="H27" s="58">
        <v>312</v>
      </c>
      <c r="I27" s="52">
        <v>250</v>
      </c>
      <c r="J27" s="58">
        <v>208</v>
      </c>
      <c r="K27" s="58">
        <v>104</v>
      </c>
      <c r="L27" s="58">
        <v>57</v>
      </c>
      <c r="M27" s="58">
        <v>8</v>
      </c>
      <c r="N27" s="52">
        <v>46</v>
      </c>
      <c r="O27" s="58">
        <v>3</v>
      </c>
      <c r="P27" s="58">
        <f t="shared" si="1"/>
        <v>255</v>
      </c>
      <c r="Q27" s="52">
        <f t="shared" si="3"/>
        <v>204</v>
      </c>
      <c r="R27" s="58">
        <v>1</v>
      </c>
      <c r="S27" s="58">
        <v>3</v>
      </c>
      <c r="T27" s="52">
        <v>15</v>
      </c>
      <c r="U27" s="58">
        <v>1</v>
      </c>
      <c r="V27" s="58">
        <v>1</v>
      </c>
      <c r="W27" s="58">
        <v>1</v>
      </c>
      <c r="X27" s="58">
        <v>3</v>
      </c>
      <c r="Y27" s="52">
        <v>15</v>
      </c>
      <c r="Z27" s="58">
        <v>1</v>
      </c>
      <c r="AA27" s="58">
        <v>1</v>
      </c>
      <c r="AB27" s="58"/>
      <c r="AC27" s="58">
        <v>8</v>
      </c>
      <c r="AD27" s="52">
        <v>10</v>
      </c>
      <c r="AE27" s="58">
        <v>1</v>
      </c>
      <c r="AF27" s="58">
        <v>1</v>
      </c>
      <c r="AG27" s="58">
        <v>1</v>
      </c>
    </row>
    <row r="28" spans="1:33" s="27" customFormat="1" ht="20.25" customHeight="1">
      <c r="A28" s="78" t="s">
        <v>73</v>
      </c>
      <c r="B28" s="56" t="s">
        <v>74</v>
      </c>
      <c r="C28" s="71">
        <v>6</v>
      </c>
      <c r="D28" s="71"/>
      <c r="E28" s="71"/>
      <c r="F28" s="71"/>
      <c r="G28" s="71"/>
      <c r="H28" s="57">
        <f>H29+H30</f>
        <v>312</v>
      </c>
      <c r="I28" s="79">
        <v>250</v>
      </c>
      <c r="J28" s="57">
        <v>208</v>
      </c>
      <c r="K28" s="58">
        <v>104</v>
      </c>
      <c r="L28" s="57">
        <f>L29+L30</f>
        <v>57</v>
      </c>
      <c r="M28" s="57">
        <v>8</v>
      </c>
      <c r="N28" s="79">
        <v>46</v>
      </c>
      <c r="O28" s="57">
        <f>O29+O30</f>
        <v>3</v>
      </c>
      <c r="P28" s="57">
        <f t="shared" si="1"/>
        <v>255</v>
      </c>
      <c r="Q28" s="79">
        <v>204</v>
      </c>
      <c r="R28" s="57">
        <v>1</v>
      </c>
      <c r="S28" s="57">
        <f>S29</f>
        <v>3</v>
      </c>
      <c r="T28" s="79">
        <v>15</v>
      </c>
      <c r="U28" s="57">
        <v>1</v>
      </c>
      <c r="V28" s="57">
        <v>1</v>
      </c>
      <c r="W28" s="57">
        <v>1</v>
      </c>
      <c r="X28" s="57">
        <f>X29</f>
        <v>3</v>
      </c>
      <c r="Y28" s="79">
        <v>15</v>
      </c>
      <c r="Z28" s="57">
        <v>1</v>
      </c>
      <c r="AA28" s="57">
        <v>1</v>
      </c>
      <c r="AB28" s="59"/>
      <c r="AC28" s="59">
        <v>8</v>
      </c>
      <c r="AD28" s="79">
        <v>10</v>
      </c>
      <c r="AE28" s="59">
        <v>1</v>
      </c>
      <c r="AF28" s="59">
        <v>1</v>
      </c>
      <c r="AG28" s="57">
        <v>1</v>
      </c>
    </row>
    <row r="29" spans="1:33" s="27" customFormat="1" ht="22.5" customHeight="1">
      <c r="A29" s="80" t="s">
        <v>75</v>
      </c>
      <c r="B29" s="62" t="s">
        <v>76</v>
      </c>
      <c r="C29" s="71">
        <v>2.4</v>
      </c>
      <c r="D29" s="71">
        <v>4</v>
      </c>
      <c r="E29" s="71"/>
      <c r="F29" s="71">
        <v>1.3</v>
      </c>
      <c r="G29" s="71" t="s">
        <v>77</v>
      </c>
      <c r="H29" s="71">
        <v>216</v>
      </c>
      <c r="I29" s="64">
        <v>173</v>
      </c>
      <c r="J29" s="71">
        <v>144</v>
      </c>
      <c r="K29" s="63">
        <v>72</v>
      </c>
      <c r="L29" s="63">
        <v>38</v>
      </c>
      <c r="M29" s="63">
        <v>6</v>
      </c>
      <c r="N29" s="64">
        <v>30</v>
      </c>
      <c r="O29" s="71">
        <v>2</v>
      </c>
      <c r="P29" s="71">
        <f t="shared" si="1"/>
        <v>178</v>
      </c>
      <c r="Q29" s="64">
        <f aca="true" t="shared" si="4" ref="Q29:Q31">I29-N29</f>
        <v>143</v>
      </c>
      <c r="R29" s="71">
        <v>1</v>
      </c>
      <c r="S29" s="71">
        <v>3</v>
      </c>
      <c r="T29" s="64">
        <v>15</v>
      </c>
      <c r="U29" s="71">
        <v>1</v>
      </c>
      <c r="V29" s="71">
        <v>1</v>
      </c>
      <c r="W29" s="71">
        <v>1</v>
      </c>
      <c r="X29" s="63">
        <v>3</v>
      </c>
      <c r="Y29" s="64">
        <v>15</v>
      </c>
      <c r="Z29" s="63">
        <v>1</v>
      </c>
      <c r="AA29" s="63">
        <v>1</v>
      </c>
      <c r="AB29" s="72"/>
      <c r="AC29" s="72"/>
      <c r="AD29" s="64"/>
      <c r="AE29" s="72"/>
      <c r="AF29" s="72"/>
      <c r="AG29" s="71"/>
    </row>
    <row r="30" spans="1:33" s="27" customFormat="1" ht="24.75" customHeight="1">
      <c r="A30" s="80" t="s">
        <v>78</v>
      </c>
      <c r="B30" s="62" t="s">
        <v>79</v>
      </c>
      <c r="C30" s="71"/>
      <c r="D30" s="71"/>
      <c r="E30" s="71">
        <v>6</v>
      </c>
      <c r="F30" s="71">
        <v>5</v>
      </c>
      <c r="G30" s="71">
        <v>6</v>
      </c>
      <c r="H30" s="71">
        <v>96</v>
      </c>
      <c r="I30" s="64">
        <v>77</v>
      </c>
      <c r="J30" s="71">
        <v>64</v>
      </c>
      <c r="K30" s="63">
        <v>32</v>
      </c>
      <c r="L30" s="71">
        <v>19</v>
      </c>
      <c r="M30" s="63">
        <v>2</v>
      </c>
      <c r="N30" s="64">
        <v>16</v>
      </c>
      <c r="O30" s="71">
        <v>1</v>
      </c>
      <c r="P30" s="71">
        <f t="shared" si="1"/>
        <v>77</v>
      </c>
      <c r="Q30" s="64">
        <f t="shared" si="4"/>
        <v>61</v>
      </c>
      <c r="R30" s="71"/>
      <c r="S30" s="71"/>
      <c r="T30" s="64"/>
      <c r="U30" s="71"/>
      <c r="V30" s="71"/>
      <c r="W30" s="71"/>
      <c r="X30" s="71"/>
      <c r="Y30" s="64"/>
      <c r="Z30" s="71"/>
      <c r="AA30" s="71"/>
      <c r="AB30" s="72"/>
      <c r="AC30" s="63">
        <v>2</v>
      </c>
      <c r="AD30" s="64">
        <v>16</v>
      </c>
      <c r="AE30" s="72">
        <v>1</v>
      </c>
      <c r="AF30" s="72"/>
      <c r="AG30" s="71">
        <v>1</v>
      </c>
    </row>
    <row r="31" spans="1:33" s="69" customFormat="1" ht="46.5" customHeight="1">
      <c r="A31" s="81" t="s">
        <v>80</v>
      </c>
      <c r="B31" s="82" t="s">
        <v>81</v>
      </c>
      <c r="C31" s="63">
        <v>6</v>
      </c>
      <c r="D31" s="63"/>
      <c r="E31" s="83"/>
      <c r="F31" s="58"/>
      <c r="G31" s="63"/>
      <c r="H31" s="58">
        <v>1248</v>
      </c>
      <c r="I31" s="52">
        <v>998</v>
      </c>
      <c r="J31" s="58">
        <v>832</v>
      </c>
      <c r="K31" s="58">
        <v>416</v>
      </c>
      <c r="L31" s="58">
        <f>L32+L36+L40</f>
        <v>203</v>
      </c>
      <c r="M31" s="58">
        <f>M32+M36+M40</f>
        <v>10</v>
      </c>
      <c r="N31" s="52">
        <v>162</v>
      </c>
      <c r="O31" s="58">
        <f>O32+O36+O40</f>
        <v>25</v>
      </c>
      <c r="P31" s="58">
        <f t="shared" si="1"/>
        <v>1045</v>
      </c>
      <c r="Q31" s="52">
        <f t="shared" si="4"/>
        <v>836</v>
      </c>
      <c r="R31" s="58"/>
      <c r="S31" s="58">
        <f>S32+S36+S40</f>
        <v>9</v>
      </c>
      <c r="T31" s="52">
        <f>T32+T36+T40</f>
        <v>57</v>
      </c>
      <c r="U31" s="58">
        <f>U32+U36+U40</f>
        <v>9</v>
      </c>
      <c r="V31" s="58">
        <f>V32+V36+V40</f>
        <v>1</v>
      </c>
      <c r="W31" s="84">
        <f>W32+W36+W40</f>
        <v>2</v>
      </c>
      <c r="X31" s="58">
        <f>X32+X36+X40</f>
        <v>2</v>
      </c>
      <c r="Y31" s="52">
        <f>Y32+Y36+Y40</f>
        <v>48</v>
      </c>
      <c r="Z31" s="58">
        <f>Z32+Z36+Z40</f>
        <v>9</v>
      </c>
      <c r="AA31" s="58">
        <f>AA32+AA36+AA40</f>
        <v>1</v>
      </c>
      <c r="AB31" s="58">
        <f>AB32+AB40+AB36</f>
        <v>3</v>
      </c>
      <c r="AC31" s="58">
        <f>AC32+AC36+AC40</f>
        <v>5</v>
      </c>
      <c r="AD31" s="52">
        <f>AD32+AD36+AD40</f>
        <v>57</v>
      </c>
      <c r="AE31" s="58">
        <f>AE32+AE36+AE40</f>
        <v>7</v>
      </c>
      <c r="AF31" s="58">
        <f>AF32+AF36+AF40</f>
        <v>4</v>
      </c>
      <c r="AG31" s="58"/>
    </row>
    <row r="32" spans="1:33" s="69" customFormat="1" ht="23.25" customHeight="1">
      <c r="A32" s="81" t="s">
        <v>82</v>
      </c>
      <c r="B32" s="77" t="s">
        <v>83</v>
      </c>
      <c r="C32" s="58">
        <v>6</v>
      </c>
      <c r="D32" s="58"/>
      <c r="E32" s="58"/>
      <c r="F32" s="58"/>
      <c r="G32" s="58"/>
      <c r="H32" s="58">
        <f>H33+H34+H35</f>
        <v>465</v>
      </c>
      <c r="I32" s="52">
        <f>I33+I34+I35</f>
        <v>390</v>
      </c>
      <c r="J32" s="58">
        <v>310</v>
      </c>
      <c r="K32" s="58">
        <v>155</v>
      </c>
      <c r="L32" s="58">
        <f>L33+L34+L35</f>
        <v>60</v>
      </c>
      <c r="M32" s="58">
        <v>6</v>
      </c>
      <c r="N32" s="52">
        <v>48</v>
      </c>
      <c r="O32" s="58">
        <f>O33+O34+O35</f>
        <v>6</v>
      </c>
      <c r="P32" s="58">
        <f t="shared" si="1"/>
        <v>405</v>
      </c>
      <c r="Q32" s="52"/>
      <c r="R32" s="58"/>
      <c r="S32" s="58">
        <v>1</v>
      </c>
      <c r="T32" s="52">
        <f>T33+T35+T34</f>
        <v>17</v>
      </c>
      <c r="U32" s="58">
        <f>U33+U34+U35</f>
        <v>3</v>
      </c>
      <c r="V32" s="58"/>
      <c r="W32" s="58">
        <f>W33+W34+W35</f>
        <v>1</v>
      </c>
      <c r="X32" s="58"/>
      <c r="Y32" s="52">
        <f>Y33+Y34+Y35</f>
        <v>8</v>
      </c>
      <c r="Z32" s="58">
        <f>Z33+Z34+Z35</f>
        <v>2</v>
      </c>
      <c r="AA32" s="58"/>
      <c r="AB32" s="58"/>
      <c r="AC32" s="58">
        <f>AC33+AC34+AC35</f>
        <v>5</v>
      </c>
      <c r="AD32" s="52">
        <f>AD33+AD34+AD35</f>
        <v>23</v>
      </c>
      <c r="AE32" s="58">
        <f>AE33+AE34+AE35</f>
        <v>1</v>
      </c>
      <c r="AF32" s="58">
        <f>AF33+AF34+AF35</f>
        <v>2</v>
      </c>
      <c r="AG32" s="58"/>
    </row>
    <row r="33" spans="1:109" s="67" customFormat="1" ht="21" customHeight="1">
      <c r="A33" s="85">
        <v>36893</v>
      </c>
      <c r="B33" s="62" t="s">
        <v>84</v>
      </c>
      <c r="C33" s="63"/>
      <c r="D33" s="63"/>
      <c r="E33" s="63">
        <v>6</v>
      </c>
      <c r="F33" s="63">
        <v>5</v>
      </c>
      <c r="G33" s="63">
        <v>5</v>
      </c>
      <c r="H33" s="63">
        <v>123</v>
      </c>
      <c r="I33" s="64">
        <v>98</v>
      </c>
      <c r="J33" s="63">
        <v>82</v>
      </c>
      <c r="K33" s="63">
        <v>41</v>
      </c>
      <c r="L33" s="63">
        <v>16</v>
      </c>
      <c r="M33" s="63">
        <v>5</v>
      </c>
      <c r="N33" s="64">
        <v>11</v>
      </c>
      <c r="O33" s="63"/>
      <c r="P33" s="63">
        <f>H33-M33</f>
        <v>118</v>
      </c>
      <c r="Q33" s="64">
        <f>I33-N33</f>
        <v>87</v>
      </c>
      <c r="R33" s="63"/>
      <c r="S33" s="63"/>
      <c r="T33" s="64"/>
      <c r="U33" s="63"/>
      <c r="V33" s="63"/>
      <c r="W33" s="63"/>
      <c r="X33" s="63"/>
      <c r="Y33" s="64"/>
      <c r="Z33" s="63"/>
      <c r="AA33" s="63"/>
      <c r="AB33" s="63"/>
      <c r="AC33" s="63">
        <v>5</v>
      </c>
      <c r="AD33" s="64">
        <v>11</v>
      </c>
      <c r="AE33" s="63"/>
      <c r="AF33" s="63">
        <v>1</v>
      </c>
      <c r="AG33" s="63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</row>
    <row r="34" spans="1:33" s="67" customFormat="1" ht="13.5" customHeight="1">
      <c r="A34" s="85">
        <v>39449</v>
      </c>
      <c r="B34" s="62" t="s">
        <v>85</v>
      </c>
      <c r="C34" s="63"/>
      <c r="D34" s="63"/>
      <c r="E34" s="63">
        <v>2</v>
      </c>
      <c r="F34" s="63"/>
      <c r="G34" s="63"/>
      <c r="H34" s="63">
        <f>124+124/2</f>
        <v>186</v>
      </c>
      <c r="I34" s="64">
        <v>167</v>
      </c>
      <c r="J34" s="63">
        <v>124</v>
      </c>
      <c r="K34" s="63">
        <v>62</v>
      </c>
      <c r="L34" s="63">
        <v>11</v>
      </c>
      <c r="M34" s="63"/>
      <c r="N34" s="64">
        <v>10</v>
      </c>
      <c r="O34" s="63">
        <v>1</v>
      </c>
      <c r="P34" s="63">
        <f aca="true" t="shared" si="5" ref="P34:P48">H34-L34</f>
        <v>175</v>
      </c>
      <c r="Q34" s="64">
        <v>157</v>
      </c>
      <c r="R34" s="63"/>
      <c r="S34" s="63"/>
      <c r="T34" s="64">
        <v>10</v>
      </c>
      <c r="U34" s="63">
        <v>1</v>
      </c>
      <c r="V34" s="63"/>
      <c r="W34" s="63"/>
      <c r="X34" s="63"/>
      <c r="Y34" s="64"/>
      <c r="Z34" s="63"/>
      <c r="AA34" s="63"/>
      <c r="AB34" s="63"/>
      <c r="AC34" s="63"/>
      <c r="AD34" s="64"/>
      <c r="AE34" s="63"/>
      <c r="AF34" s="63"/>
      <c r="AG34" s="63"/>
    </row>
    <row r="35" spans="1:33" s="69" customFormat="1" ht="13.5" customHeight="1">
      <c r="A35" s="85">
        <v>37623</v>
      </c>
      <c r="B35" s="62" t="s">
        <v>86</v>
      </c>
      <c r="C35" s="63">
        <v>4</v>
      </c>
      <c r="D35" s="63"/>
      <c r="E35" s="63">
        <v>2.6</v>
      </c>
      <c r="F35" s="86" t="s">
        <v>87</v>
      </c>
      <c r="G35" s="63">
        <v>2.4</v>
      </c>
      <c r="H35" s="63">
        <f>104+104/2</f>
        <v>156</v>
      </c>
      <c r="I35" s="64">
        <v>125</v>
      </c>
      <c r="J35" s="63">
        <v>104</v>
      </c>
      <c r="K35" s="63">
        <v>52</v>
      </c>
      <c r="L35" s="63">
        <v>33</v>
      </c>
      <c r="M35" s="63">
        <v>1</v>
      </c>
      <c r="N35" s="64">
        <v>27</v>
      </c>
      <c r="O35" s="63">
        <v>5</v>
      </c>
      <c r="P35" s="63">
        <f t="shared" si="5"/>
        <v>123</v>
      </c>
      <c r="Q35" s="64">
        <v>98</v>
      </c>
      <c r="R35" s="63"/>
      <c r="S35" s="63">
        <v>1</v>
      </c>
      <c r="T35" s="64">
        <v>7</v>
      </c>
      <c r="U35" s="63">
        <v>2</v>
      </c>
      <c r="V35" s="63"/>
      <c r="W35" s="63">
        <v>1</v>
      </c>
      <c r="X35" s="63"/>
      <c r="Y35" s="64">
        <v>8</v>
      </c>
      <c r="Z35" s="63">
        <v>2</v>
      </c>
      <c r="AA35" s="63"/>
      <c r="AB35" s="63"/>
      <c r="AC35" s="63"/>
      <c r="AD35" s="64">
        <v>12</v>
      </c>
      <c r="AE35" s="63">
        <v>1</v>
      </c>
      <c r="AF35" s="63">
        <v>1</v>
      </c>
      <c r="AG35" s="63"/>
    </row>
    <row r="36" spans="1:33" s="88" customFormat="1" ht="33.75" customHeight="1">
      <c r="A36" s="87" t="s">
        <v>88</v>
      </c>
      <c r="B36" s="77" t="s">
        <v>89</v>
      </c>
      <c r="C36" s="63">
        <v>6</v>
      </c>
      <c r="D36" s="63"/>
      <c r="E36" s="63"/>
      <c r="F36" s="63"/>
      <c r="G36" s="63"/>
      <c r="H36" s="58">
        <f>H37+H38+H39</f>
        <v>678</v>
      </c>
      <c r="I36" s="52">
        <v>554</v>
      </c>
      <c r="J36" s="58">
        <v>452</v>
      </c>
      <c r="K36" s="58">
        <v>226</v>
      </c>
      <c r="L36" s="58">
        <f>L37+L38+L39</f>
        <v>120</v>
      </c>
      <c r="M36" s="58"/>
      <c r="N36" s="52">
        <f>N37+N38+N39</f>
        <v>95</v>
      </c>
      <c r="O36" s="58">
        <f>O37+O38</f>
        <v>18</v>
      </c>
      <c r="P36" s="58">
        <f t="shared" si="5"/>
        <v>558</v>
      </c>
      <c r="Q36" s="52">
        <f aca="true" t="shared" si="6" ref="Q36:Q38">I36-N36</f>
        <v>459</v>
      </c>
      <c r="R36" s="58"/>
      <c r="S36" s="58">
        <f>S37+S38+S39</f>
        <v>6</v>
      </c>
      <c r="T36" s="52">
        <f>T37+T38+T39</f>
        <v>32</v>
      </c>
      <c r="U36" s="58">
        <f>U37+U38</f>
        <v>6</v>
      </c>
      <c r="V36" s="58">
        <v>1</v>
      </c>
      <c r="W36" s="58">
        <v>1</v>
      </c>
      <c r="X36" s="58">
        <f>X37+X38+X39</f>
        <v>2</v>
      </c>
      <c r="Y36" s="52">
        <f>Y37+Y38</f>
        <v>28</v>
      </c>
      <c r="Z36" s="58">
        <f>Z37+Z38</f>
        <v>6</v>
      </c>
      <c r="AA36" s="58">
        <v>1</v>
      </c>
      <c r="AB36" s="58">
        <v>2</v>
      </c>
      <c r="AC36" s="58"/>
      <c r="AD36" s="52">
        <f>AD37+AD38+AD39</f>
        <v>34</v>
      </c>
      <c r="AE36" s="58">
        <f>AE37+AE38+AE39</f>
        <v>6</v>
      </c>
      <c r="AF36" s="58">
        <v>2</v>
      </c>
      <c r="AG36" s="58">
        <v>1</v>
      </c>
    </row>
    <row r="37" spans="1:33" s="69" customFormat="1" ht="23.25" customHeight="1">
      <c r="A37" s="85">
        <v>36924</v>
      </c>
      <c r="B37" s="62" t="s">
        <v>90</v>
      </c>
      <c r="C37" s="63">
        <v>5</v>
      </c>
      <c r="D37" s="63"/>
      <c r="E37" s="63">
        <v>2.4</v>
      </c>
      <c r="F37" s="86">
        <v>1.3</v>
      </c>
      <c r="G37" s="63" t="s">
        <v>91</v>
      </c>
      <c r="H37" s="63">
        <f>140+70</f>
        <v>210</v>
      </c>
      <c r="I37" s="64">
        <v>180</v>
      </c>
      <c r="J37" s="63">
        <v>140</v>
      </c>
      <c r="K37" s="63">
        <v>70</v>
      </c>
      <c r="L37" s="63">
        <v>34</v>
      </c>
      <c r="M37" s="63">
        <v>2</v>
      </c>
      <c r="N37" s="64">
        <v>26</v>
      </c>
      <c r="O37" s="63">
        <v>6</v>
      </c>
      <c r="P37" s="63">
        <f t="shared" si="5"/>
        <v>176</v>
      </c>
      <c r="Q37" s="64">
        <f t="shared" si="6"/>
        <v>154</v>
      </c>
      <c r="R37" s="63"/>
      <c r="S37" s="63">
        <v>2</v>
      </c>
      <c r="T37" s="64">
        <v>8</v>
      </c>
      <c r="U37" s="63">
        <v>2</v>
      </c>
      <c r="V37" s="63">
        <v>1</v>
      </c>
      <c r="W37" s="63"/>
      <c r="X37" s="63"/>
      <c r="Y37" s="64">
        <v>10</v>
      </c>
      <c r="Z37" s="63">
        <v>2</v>
      </c>
      <c r="AA37" s="63"/>
      <c r="AB37" s="63">
        <v>1</v>
      </c>
      <c r="AC37" s="63"/>
      <c r="AD37" s="64">
        <v>8</v>
      </c>
      <c r="AE37" s="63">
        <v>2</v>
      </c>
      <c r="AF37" s="63">
        <v>1</v>
      </c>
      <c r="AG37" s="63"/>
    </row>
    <row r="38" spans="1:33" s="69" customFormat="1" ht="21.75" customHeight="1">
      <c r="A38" s="85">
        <v>37289</v>
      </c>
      <c r="B38" s="62" t="s">
        <v>92</v>
      </c>
      <c r="C38" s="63">
        <v>2.4</v>
      </c>
      <c r="D38" s="63"/>
      <c r="E38" s="63">
        <v>1.6</v>
      </c>
      <c r="F38" s="63">
        <v>3.5</v>
      </c>
      <c r="G38" s="63" t="s">
        <v>93</v>
      </c>
      <c r="H38" s="63">
        <f>276+276/2</f>
        <v>414</v>
      </c>
      <c r="I38" s="64">
        <v>331</v>
      </c>
      <c r="J38" s="63">
        <v>276</v>
      </c>
      <c r="K38" s="63">
        <f>H38-J38</f>
        <v>138</v>
      </c>
      <c r="L38" s="63">
        <v>76</v>
      </c>
      <c r="M38" s="63">
        <v>4</v>
      </c>
      <c r="N38" s="64">
        <v>61</v>
      </c>
      <c r="O38" s="63">
        <v>12</v>
      </c>
      <c r="P38" s="63">
        <f t="shared" si="5"/>
        <v>338</v>
      </c>
      <c r="Q38" s="64">
        <f t="shared" si="6"/>
        <v>270</v>
      </c>
      <c r="R38" s="63"/>
      <c r="S38" s="63">
        <v>2</v>
      </c>
      <c r="T38" s="64">
        <v>16</v>
      </c>
      <c r="U38" s="63">
        <v>4</v>
      </c>
      <c r="V38" s="63"/>
      <c r="W38" s="63">
        <v>1</v>
      </c>
      <c r="X38" s="63">
        <v>2</v>
      </c>
      <c r="Y38" s="64">
        <v>18</v>
      </c>
      <c r="Z38" s="63">
        <v>4</v>
      </c>
      <c r="AA38" s="63">
        <v>1</v>
      </c>
      <c r="AB38" s="63">
        <v>1</v>
      </c>
      <c r="AC38" s="63"/>
      <c r="AD38" s="64">
        <v>26</v>
      </c>
      <c r="AE38" s="63">
        <v>4</v>
      </c>
      <c r="AF38" s="63">
        <v>1</v>
      </c>
      <c r="AG38" s="63">
        <v>1</v>
      </c>
    </row>
    <row r="39" spans="1:33" s="69" customFormat="1" ht="13.5" customHeight="1">
      <c r="A39" s="85">
        <v>37654</v>
      </c>
      <c r="B39" s="62" t="s">
        <v>94</v>
      </c>
      <c r="C39" s="63"/>
      <c r="D39" s="63"/>
      <c r="E39" s="63">
        <v>1</v>
      </c>
      <c r="F39" s="83"/>
      <c r="G39" s="63"/>
      <c r="H39" s="63">
        <f>36+36/2</f>
        <v>54</v>
      </c>
      <c r="I39" s="64">
        <v>43</v>
      </c>
      <c r="J39" s="63">
        <v>36</v>
      </c>
      <c r="K39" s="63">
        <v>18</v>
      </c>
      <c r="L39" s="63">
        <v>10</v>
      </c>
      <c r="M39" s="63">
        <v>2</v>
      </c>
      <c r="N39" s="64">
        <v>8</v>
      </c>
      <c r="O39" s="63"/>
      <c r="P39" s="63">
        <f t="shared" si="5"/>
        <v>44</v>
      </c>
      <c r="Q39" s="64">
        <v>35</v>
      </c>
      <c r="R39" s="63"/>
      <c r="S39" s="63">
        <v>2</v>
      </c>
      <c r="T39" s="64">
        <v>8</v>
      </c>
      <c r="U39" s="63"/>
      <c r="V39" s="63"/>
      <c r="W39" s="63"/>
      <c r="X39" s="63"/>
      <c r="Y39" s="64"/>
      <c r="Z39" s="63"/>
      <c r="AA39" s="63"/>
      <c r="AB39" s="63"/>
      <c r="AC39" s="63"/>
      <c r="AD39" s="64"/>
      <c r="AE39" s="63"/>
      <c r="AF39" s="63"/>
      <c r="AG39" s="63"/>
    </row>
    <row r="40" spans="1:33" s="69" customFormat="1" ht="22.5" customHeight="1">
      <c r="A40" s="89" t="s">
        <v>95</v>
      </c>
      <c r="B40" s="77" t="s">
        <v>96</v>
      </c>
      <c r="C40" s="58">
        <v>4</v>
      </c>
      <c r="D40" s="58"/>
      <c r="E40" s="58"/>
      <c r="F40" s="83"/>
      <c r="G40" s="58"/>
      <c r="H40" s="58">
        <f>H41+H42</f>
        <v>105</v>
      </c>
      <c r="I40" s="52">
        <v>54</v>
      </c>
      <c r="J40" s="58">
        <v>70</v>
      </c>
      <c r="K40" s="58">
        <v>35</v>
      </c>
      <c r="L40" s="58">
        <f>L41+L42</f>
        <v>23</v>
      </c>
      <c r="M40" s="58">
        <v>4</v>
      </c>
      <c r="N40" s="52">
        <v>18</v>
      </c>
      <c r="O40" s="58">
        <v>1</v>
      </c>
      <c r="P40" s="58">
        <f t="shared" si="5"/>
        <v>82</v>
      </c>
      <c r="Q40" s="52">
        <f>I40-N40</f>
        <v>36</v>
      </c>
      <c r="R40" s="58"/>
      <c r="S40" s="58">
        <v>2</v>
      </c>
      <c r="T40" s="52">
        <f>T41+T42</f>
        <v>8</v>
      </c>
      <c r="U40" s="58"/>
      <c r="V40" s="58"/>
      <c r="W40" s="58"/>
      <c r="X40" s="58"/>
      <c r="Y40" s="52">
        <v>12</v>
      </c>
      <c r="Z40" s="58">
        <v>1</v>
      </c>
      <c r="AA40" s="58"/>
      <c r="AB40" s="58">
        <v>1</v>
      </c>
      <c r="AC40" s="58"/>
      <c r="AD40" s="52"/>
      <c r="AE40" s="58"/>
      <c r="AF40" s="58"/>
      <c r="AG40" s="58"/>
    </row>
    <row r="41" spans="1:109" s="67" customFormat="1" ht="21.75" customHeight="1">
      <c r="A41" s="85">
        <v>36952</v>
      </c>
      <c r="B41" s="62" t="s">
        <v>97</v>
      </c>
      <c r="C41" s="86"/>
      <c r="D41" s="63"/>
      <c r="E41" s="63">
        <v>4</v>
      </c>
      <c r="F41" s="63">
        <v>3</v>
      </c>
      <c r="G41" s="63">
        <v>3</v>
      </c>
      <c r="H41" s="63">
        <f>38+38/2</f>
        <v>57</v>
      </c>
      <c r="I41" s="64">
        <v>14</v>
      </c>
      <c r="J41" s="63">
        <v>38</v>
      </c>
      <c r="K41" s="63">
        <f>H41-J41</f>
        <v>19</v>
      </c>
      <c r="L41" s="63">
        <v>13</v>
      </c>
      <c r="M41" s="63">
        <v>2</v>
      </c>
      <c r="N41" s="64">
        <v>10</v>
      </c>
      <c r="O41" s="63">
        <v>1</v>
      </c>
      <c r="P41" s="63">
        <f t="shared" si="5"/>
        <v>44</v>
      </c>
      <c r="Q41" s="64">
        <v>4</v>
      </c>
      <c r="R41" s="63"/>
      <c r="S41" s="63"/>
      <c r="T41" s="64"/>
      <c r="U41" s="63"/>
      <c r="V41" s="63"/>
      <c r="W41" s="63"/>
      <c r="X41" s="63">
        <v>2</v>
      </c>
      <c r="Y41" s="64">
        <v>10</v>
      </c>
      <c r="Z41" s="63">
        <v>1</v>
      </c>
      <c r="AA41" s="63"/>
      <c r="AB41" s="63">
        <v>1</v>
      </c>
      <c r="AC41" s="63"/>
      <c r="AD41" s="64"/>
      <c r="AE41" s="63"/>
      <c r="AF41" s="63"/>
      <c r="AG41" s="63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</row>
    <row r="42" spans="1:109" s="67" customFormat="1" ht="23.25" customHeight="1">
      <c r="A42" s="85">
        <v>37317</v>
      </c>
      <c r="B42" s="62" t="s">
        <v>98</v>
      </c>
      <c r="C42" s="86"/>
      <c r="D42" s="63"/>
      <c r="E42" s="63">
        <v>1</v>
      </c>
      <c r="F42" s="63"/>
      <c r="G42" s="63"/>
      <c r="H42" s="63">
        <f>32+16</f>
        <v>48</v>
      </c>
      <c r="I42" s="64">
        <v>40</v>
      </c>
      <c r="J42" s="63">
        <v>32</v>
      </c>
      <c r="K42" s="63">
        <v>16</v>
      </c>
      <c r="L42" s="63">
        <v>10</v>
      </c>
      <c r="M42" s="63">
        <v>2</v>
      </c>
      <c r="N42" s="64">
        <v>8</v>
      </c>
      <c r="O42" s="63"/>
      <c r="P42" s="63">
        <f t="shared" si="5"/>
        <v>38</v>
      </c>
      <c r="Q42" s="64">
        <v>32</v>
      </c>
      <c r="R42" s="63"/>
      <c r="S42" s="63">
        <v>2</v>
      </c>
      <c r="T42" s="64">
        <v>8</v>
      </c>
      <c r="U42" s="63"/>
      <c r="V42" s="63"/>
      <c r="W42" s="63"/>
      <c r="X42" s="63"/>
      <c r="Y42" s="64"/>
      <c r="Z42" s="63"/>
      <c r="AA42" s="63"/>
      <c r="AB42" s="63"/>
      <c r="AC42" s="63"/>
      <c r="AD42" s="64"/>
      <c r="AE42" s="63"/>
      <c r="AF42" s="63"/>
      <c r="AG42" s="63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</row>
    <row r="43" spans="1:39" s="93" customFormat="1" ht="18.75" customHeight="1">
      <c r="A43" s="90"/>
      <c r="B43" s="91" t="s">
        <v>99</v>
      </c>
      <c r="C43" s="92">
        <v>1</v>
      </c>
      <c r="D43" s="92"/>
      <c r="E43" s="92">
        <v>6</v>
      </c>
      <c r="F43" s="92">
        <v>4</v>
      </c>
      <c r="G43" s="92">
        <v>4</v>
      </c>
      <c r="H43" s="92">
        <v>1080</v>
      </c>
      <c r="I43" s="79">
        <f>I44+I45+I50+I53+I55</f>
        <v>727</v>
      </c>
      <c r="J43" s="92">
        <v>720</v>
      </c>
      <c r="K43" s="92">
        <v>360</v>
      </c>
      <c r="L43" s="92">
        <f>L44+L45+L50+L53+L55</f>
        <v>102</v>
      </c>
      <c r="M43" s="92">
        <f>M44+M50+M53+M45+M55</f>
        <v>20</v>
      </c>
      <c r="N43" s="79">
        <f>N44+N50+N53+N45+N55</f>
        <v>78</v>
      </c>
      <c r="O43" s="92">
        <f>O44+O50+O53+O45+O55</f>
        <v>4</v>
      </c>
      <c r="P43" s="92">
        <f t="shared" si="5"/>
        <v>978</v>
      </c>
      <c r="Q43" s="79"/>
      <c r="R43" s="92"/>
      <c r="S43" s="92">
        <f>S44+S45+S50+S53+S55</f>
        <v>4</v>
      </c>
      <c r="T43" s="79">
        <f>T44+T50+T53+T45+T55</f>
        <v>18</v>
      </c>
      <c r="U43" s="92">
        <f>U44+U50+U53+U55+U45</f>
        <v>2</v>
      </c>
      <c r="V43" s="92">
        <f>V44+V50+V53+V45+V55</f>
        <v>1</v>
      </c>
      <c r="W43" s="92">
        <f>W55</f>
        <v>1</v>
      </c>
      <c r="X43" s="92">
        <f>X44+X50+X53+X45+X55</f>
        <v>12</v>
      </c>
      <c r="Y43" s="79">
        <f>Y44+Y45+Y50+Y53+Y55</f>
        <v>36</v>
      </c>
      <c r="Z43" s="92"/>
      <c r="AA43" s="92">
        <v>1</v>
      </c>
      <c r="AB43" s="92"/>
      <c r="AC43" s="92">
        <f>AC44+AC45+AC50+AC53+AC55</f>
        <v>4</v>
      </c>
      <c r="AD43" s="79">
        <f>AD44+AD45+AD50+AD53+AD55</f>
        <v>24</v>
      </c>
      <c r="AE43" s="92">
        <f>AE44+AE45+AE50</f>
        <v>2</v>
      </c>
      <c r="AF43" s="92"/>
      <c r="AG43" s="92">
        <f>AG45</f>
        <v>1</v>
      </c>
      <c r="AH43" s="88"/>
      <c r="AI43" s="88"/>
      <c r="AJ43" s="88"/>
      <c r="AK43" s="88"/>
      <c r="AL43" s="88"/>
      <c r="AM43" s="88"/>
    </row>
    <row r="44" spans="1:33" s="67" customFormat="1" ht="14.25" customHeight="1">
      <c r="A44" s="61" t="s">
        <v>100</v>
      </c>
      <c r="B44" s="94" t="s">
        <v>101</v>
      </c>
      <c r="C44" s="63"/>
      <c r="D44" s="63"/>
      <c r="E44" s="63">
        <v>4</v>
      </c>
      <c r="F44" s="63">
        <v>3</v>
      </c>
      <c r="G44" s="63">
        <v>3</v>
      </c>
      <c r="H44" s="63">
        <v>186</v>
      </c>
      <c r="I44" s="64">
        <v>12</v>
      </c>
      <c r="J44" s="63">
        <v>124</v>
      </c>
      <c r="K44" s="63">
        <v>62</v>
      </c>
      <c r="L44" s="63">
        <v>8</v>
      </c>
      <c r="M44" s="63">
        <v>3</v>
      </c>
      <c r="N44" s="64">
        <v>5</v>
      </c>
      <c r="O44" s="63"/>
      <c r="P44" s="63">
        <f t="shared" si="5"/>
        <v>178</v>
      </c>
      <c r="Q44" s="64">
        <v>107</v>
      </c>
      <c r="R44" s="63"/>
      <c r="S44" s="63"/>
      <c r="T44" s="64"/>
      <c r="U44" s="63"/>
      <c r="V44" s="63"/>
      <c r="W44" s="63"/>
      <c r="X44" s="63">
        <v>3</v>
      </c>
      <c r="Y44" s="64">
        <v>5</v>
      </c>
      <c r="Z44" s="63"/>
      <c r="AA44" s="63">
        <v>1</v>
      </c>
      <c r="AB44" s="63"/>
      <c r="AC44" s="63"/>
      <c r="AD44" s="64"/>
      <c r="AE44" s="63"/>
      <c r="AF44" s="63"/>
      <c r="AG44" s="63"/>
    </row>
    <row r="45" spans="1:33" s="67" customFormat="1" ht="21.75" customHeight="1">
      <c r="A45" s="76" t="s">
        <v>73</v>
      </c>
      <c r="B45" s="77" t="s">
        <v>74</v>
      </c>
      <c r="C45" s="63"/>
      <c r="D45" s="63"/>
      <c r="E45" s="63"/>
      <c r="F45" s="63"/>
      <c r="G45" s="63"/>
      <c r="H45" s="58">
        <f>H46+H47+H48+H49</f>
        <v>370</v>
      </c>
      <c r="I45" s="52">
        <f>H45/100*80</f>
        <v>296</v>
      </c>
      <c r="J45" s="58">
        <f>J46+J47+J48+J49</f>
        <v>247</v>
      </c>
      <c r="K45" s="58">
        <f>K46+K47+K48+K49</f>
        <v>123</v>
      </c>
      <c r="L45" s="58">
        <f>L46+L47+L48+L49</f>
        <v>46</v>
      </c>
      <c r="M45" s="58">
        <v>7</v>
      </c>
      <c r="N45" s="79">
        <v>37</v>
      </c>
      <c r="O45" s="58">
        <v>2</v>
      </c>
      <c r="P45" s="58">
        <f t="shared" si="5"/>
        <v>324</v>
      </c>
      <c r="Q45" s="52">
        <f aca="true" t="shared" si="7" ref="Q45:Q48">I45-N45</f>
        <v>259</v>
      </c>
      <c r="R45" s="63"/>
      <c r="S45" s="63"/>
      <c r="T45" s="64"/>
      <c r="U45" s="63"/>
      <c r="V45" s="63"/>
      <c r="W45" s="63"/>
      <c r="X45" s="58">
        <v>3</v>
      </c>
      <c r="Y45" s="79">
        <v>13</v>
      </c>
      <c r="Z45" s="63"/>
      <c r="AA45" s="63"/>
      <c r="AB45" s="63"/>
      <c r="AC45" s="58">
        <f>AC46+AC48</f>
        <v>4</v>
      </c>
      <c r="AD45" s="64">
        <v>24</v>
      </c>
      <c r="AE45" s="58">
        <v>2</v>
      </c>
      <c r="AF45" s="63"/>
      <c r="AG45" s="58">
        <v>1</v>
      </c>
    </row>
    <row r="46" spans="1:33" s="67" customFormat="1" ht="21.75" customHeight="1">
      <c r="A46" s="61" t="s">
        <v>102</v>
      </c>
      <c r="B46" s="62" t="s">
        <v>103</v>
      </c>
      <c r="C46" s="63"/>
      <c r="D46" s="63"/>
      <c r="E46" s="63">
        <v>6</v>
      </c>
      <c r="F46" s="63">
        <v>5</v>
      </c>
      <c r="G46" s="63">
        <v>5</v>
      </c>
      <c r="H46" s="63">
        <v>153</v>
      </c>
      <c r="I46" s="64">
        <v>122</v>
      </c>
      <c r="J46" s="63">
        <v>102</v>
      </c>
      <c r="K46" s="63">
        <v>51</v>
      </c>
      <c r="L46" s="63">
        <v>20</v>
      </c>
      <c r="M46" s="63">
        <v>2</v>
      </c>
      <c r="N46" s="64">
        <v>16</v>
      </c>
      <c r="O46" s="63">
        <v>2</v>
      </c>
      <c r="P46" s="63">
        <f t="shared" si="5"/>
        <v>133</v>
      </c>
      <c r="Q46" s="64">
        <f t="shared" si="7"/>
        <v>106</v>
      </c>
      <c r="R46" s="63"/>
      <c r="S46" s="63"/>
      <c r="T46" s="64"/>
      <c r="U46" s="63"/>
      <c r="V46" s="63"/>
      <c r="W46" s="63"/>
      <c r="X46" s="63"/>
      <c r="Y46" s="64"/>
      <c r="Z46" s="63"/>
      <c r="AA46" s="63"/>
      <c r="AB46" s="63"/>
      <c r="AC46" s="63">
        <v>2</v>
      </c>
      <c r="AD46" s="64">
        <v>16</v>
      </c>
      <c r="AE46" s="63">
        <v>2</v>
      </c>
      <c r="AF46" s="63"/>
      <c r="AG46" s="63">
        <v>1</v>
      </c>
    </row>
    <row r="47" spans="1:33" s="67" customFormat="1" ht="21.75" customHeight="1">
      <c r="A47" s="61" t="s">
        <v>104</v>
      </c>
      <c r="B47" s="62" t="s">
        <v>105</v>
      </c>
      <c r="C47" s="63"/>
      <c r="D47" s="63"/>
      <c r="E47" s="63">
        <v>3</v>
      </c>
      <c r="F47" s="63"/>
      <c r="G47" s="63"/>
      <c r="H47" s="63">
        <v>82</v>
      </c>
      <c r="I47" s="64">
        <v>66</v>
      </c>
      <c r="J47" s="63">
        <v>55</v>
      </c>
      <c r="K47" s="63">
        <v>27</v>
      </c>
      <c r="L47" s="63">
        <v>10</v>
      </c>
      <c r="M47" s="63">
        <v>2</v>
      </c>
      <c r="N47" s="64">
        <v>8</v>
      </c>
      <c r="O47" s="63"/>
      <c r="P47" s="63">
        <f t="shared" si="5"/>
        <v>72</v>
      </c>
      <c r="Q47" s="64">
        <f t="shared" si="7"/>
        <v>58</v>
      </c>
      <c r="R47" s="63"/>
      <c r="S47" s="63"/>
      <c r="T47" s="64"/>
      <c r="U47" s="63"/>
      <c r="V47" s="63"/>
      <c r="W47" s="63"/>
      <c r="X47" s="63">
        <v>2</v>
      </c>
      <c r="Y47" s="64">
        <v>8</v>
      </c>
      <c r="Z47" s="63"/>
      <c r="AA47" s="63"/>
      <c r="AB47" s="63"/>
      <c r="AC47" s="63"/>
      <c r="AD47" s="64"/>
      <c r="AE47" s="63"/>
      <c r="AF47" s="63"/>
      <c r="AG47" s="63"/>
    </row>
    <row r="48" spans="1:33" s="67" customFormat="1" ht="16.5" customHeight="1">
      <c r="A48" s="61" t="s">
        <v>106</v>
      </c>
      <c r="B48" s="62" t="s">
        <v>107</v>
      </c>
      <c r="C48" s="63"/>
      <c r="D48" s="63"/>
      <c r="E48" s="63">
        <v>6</v>
      </c>
      <c r="F48" s="63"/>
      <c r="G48" s="63"/>
      <c r="H48" s="63">
        <v>87</v>
      </c>
      <c r="I48" s="64">
        <v>70</v>
      </c>
      <c r="J48" s="63">
        <v>58</v>
      </c>
      <c r="K48" s="63">
        <v>29</v>
      </c>
      <c r="L48" s="63">
        <v>10</v>
      </c>
      <c r="M48" s="63">
        <v>2</v>
      </c>
      <c r="N48" s="64">
        <v>8</v>
      </c>
      <c r="O48" s="63"/>
      <c r="P48" s="63">
        <f t="shared" si="5"/>
        <v>77</v>
      </c>
      <c r="Q48" s="64">
        <f t="shared" si="7"/>
        <v>62</v>
      </c>
      <c r="R48" s="63"/>
      <c r="S48" s="63"/>
      <c r="T48" s="64"/>
      <c r="U48" s="63"/>
      <c r="V48" s="63"/>
      <c r="W48" s="63"/>
      <c r="X48" s="63"/>
      <c r="Y48" s="64"/>
      <c r="Z48" s="63"/>
      <c r="AA48" s="63"/>
      <c r="AB48" s="63"/>
      <c r="AC48" s="63">
        <v>2</v>
      </c>
      <c r="AD48" s="64">
        <v>8</v>
      </c>
      <c r="AE48" s="63"/>
      <c r="AF48" s="63"/>
      <c r="AG48" s="63"/>
    </row>
    <row r="49" spans="1:33" s="67" customFormat="1" ht="16.5" customHeight="1">
      <c r="A49" s="61" t="s">
        <v>102</v>
      </c>
      <c r="B49" s="94" t="s">
        <v>108</v>
      </c>
      <c r="C49" s="63"/>
      <c r="D49" s="63"/>
      <c r="E49" s="63">
        <v>3</v>
      </c>
      <c r="F49" s="63"/>
      <c r="G49" s="63"/>
      <c r="H49" s="63">
        <v>48</v>
      </c>
      <c r="I49" s="64">
        <v>38</v>
      </c>
      <c r="J49" s="63">
        <v>32</v>
      </c>
      <c r="K49" s="63">
        <v>16</v>
      </c>
      <c r="L49" s="63">
        <v>6</v>
      </c>
      <c r="M49" s="63">
        <v>1</v>
      </c>
      <c r="N49" s="64">
        <v>5</v>
      </c>
      <c r="O49" s="63"/>
      <c r="P49" s="63">
        <v>42</v>
      </c>
      <c r="Q49" s="64">
        <v>33</v>
      </c>
      <c r="R49" s="63"/>
      <c r="S49" s="63"/>
      <c r="T49" s="64"/>
      <c r="U49" s="63"/>
      <c r="V49" s="63"/>
      <c r="W49" s="63"/>
      <c r="X49" s="63">
        <v>1</v>
      </c>
      <c r="Y49" s="64">
        <v>5</v>
      </c>
      <c r="Z49" s="63"/>
      <c r="AA49" s="63"/>
      <c r="AB49" s="63"/>
      <c r="AC49" s="63"/>
      <c r="AD49" s="64"/>
      <c r="AE49" s="63"/>
      <c r="AF49" s="63"/>
      <c r="AG49" s="63"/>
    </row>
    <row r="50" spans="1:33" s="69" customFormat="1" ht="20.25" customHeight="1">
      <c r="A50" s="81" t="s">
        <v>82</v>
      </c>
      <c r="B50" s="77" t="s">
        <v>109</v>
      </c>
      <c r="C50" s="58"/>
      <c r="D50" s="58"/>
      <c r="E50" s="58"/>
      <c r="F50" s="58"/>
      <c r="G50" s="58"/>
      <c r="H50" s="58">
        <f>H51+H52</f>
        <v>212</v>
      </c>
      <c r="I50" s="52">
        <v>170</v>
      </c>
      <c r="J50" s="58">
        <v>141</v>
      </c>
      <c r="K50" s="58">
        <v>71</v>
      </c>
      <c r="L50" s="58">
        <f>L51+L52</f>
        <v>24</v>
      </c>
      <c r="M50" s="58">
        <f>M51+M52</f>
        <v>6</v>
      </c>
      <c r="N50" s="52">
        <v>18</v>
      </c>
      <c r="O50" s="58"/>
      <c r="P50" s="58">
        <f aca="true" t="shared" si="8" ref="P50:P57">H50-L50</f>
        <v>188</v>
      </c>
      <c r="Q50" s="52">
        <f aca="true" t="shared" si="9" ref="Q50:Q53">I50-N50</f>
        <v>152</v>
      </c>
      <c r="R50" s="58"/>
      <c r="S50" s="58"/>
      <c r="T50" s="52"/>
      <c r="U50" s="58"/>
      <c r="V50" s="58"/>
      <c r="W50" s="58"/>
      <c r="X50" s="58">
        <f>X51+X52</f>
        <v>6</v>
      </c>
      <c r="Y50" s="52">
        <f>Y51+Y52</f>
        <v>18</v>
      </c>
      <c r="Z50" s="58"/>
      <c r="AA50" s="58"/>
      <c r="AB50" s="58"/>
      <c r="AC50" s="58"/>
      <c r="AD50" s="52"/>
      <c r="AE50" s="58"/>
      <c r="AF50" s="58"/>
      <c r="AG50" s="58"/>
    </row>
    <row r="51" spans="1:109" s="67" customFormat="1" ht="22.5" customHeight="1">
      <c r="A51" s="85">
        <v>37988</v>
      </c>
      <c r="B51" s="62" t="s">
        <v>110</v>
      </c>
      <c r="C51" s="86"/>
      <c r="D51" s="63"/>
      <c r="E51" s="63">
        <v>3</v>
      </c>
      <c r="F51" s="63"/>
      <c r="G51" s="63"/>
      <c r="H51" s="63">
        <v>102</v>
      </c>
      <c r="I51" s="64">
        <v>71</v>
      </c>
      <c r="J51" s="63">
        <v>67</v>
      </c>
      <c r="K51" s="63">
        <v>35</v>
      </c>
      <c r="L51" s="63">
        <v>10</v>
      </c>
      <c r="M51" s="63">
        <v>4</v>
      </c>
      <c r="N51" s="64">
        <v>6</v>
      </c>
      <c r="O51" s="63"/>
      <c r="P51" s="63">
        <f t="shared" si="8"/>
        <v>92</v>
      </c>
      <c r="Q51" s="64">
        <f t="shared" si="9"/>
        <v>65</v>
      </c>
      <c r="R51" s="63"/>
      <c r="S51" s="63"/>
      <c r="T51" s="64"/>
      <c r="U51" s="63"/>
      <c r="V51" s="63"/>
      <c r="W51" s="63"/>
      <c r="X51" s="63">
        <v>4</v>
      </c>
      <c r="Y51" s="64">
        <v>6</v>
      </c>
      <c r="Z51" s="63"/>
      <c r="AA51" s="63"/>
      <c r="AB51" s="63"/>
      <c r="AC51" s="63"/>
      <c r="AD51" s="64"/>
      <c r="AE51" s="63"/>
      <c r="AF51" s="63"/>
      <c r="AG51" s="63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</row>
    <row r="52" spans="1:33" s="67" customFormat="1" ht="13.5" customHeight="1">
      <c r="A52" s="85">
        <v>38354</v>
      </c>
      <c r="B52" s="62" t="s">
        <v>111</v>
      </c>
      <c r="C52" s="63"/>
      <c r="D52" s="63"/>
      <c r="E52" s="63">
        <v>4</v>
      </c>
      <c r="F52" s="63"/>
      <c r="G52" s="63"/>
      <c r="H52" s="63">
        <v>110</v>
      </c>
      <c r="I52" s="64">
        <v>99</v>
      </c>
      <c r="J52" s="63">
        <v>74</v>
      </c>
      <c r="K52" s="63">
        <v>36</v>
      </c>
      <c r="L52" s="63">
        <v>14</v>
      </c>
      <c r="M52" s="63">
        <v>2</v>
      </c>
      <c r="N52" s="64">
        <v>12</v>
      </c>
      <c r="O52" s="63"/>
      <c r="P52" s="63">
        <f t="shared" si="8"/>
        <v>96</v>
      </c>
      <c r="Q52" s="64">
        <f t="shared" si="9"/>
        <v>87</v>
      </c>
      <c r="R52" s="63"/>
      <c r="S52" s="63"/>
      <c r="T52" s="64"/>
      <c r="U52" s="63"/>
      <c r="V52" s="63"/>
      <c r="W52" s="63"/>
      <c r="X52" s="63">
        <v>2</v>
      </c>
      <c r="Y52" s="64">
        <v>12</v>
      </c>
      <c r="Z52" s="63"/>
      <c r="AA52" s="63"/>
      <c r="AB52" s="63"/>
      <c r="AC52" s="63"/>
      <c r="AD52" s="64"/>
      <c r="AE52" s="63"/>
      <c r="AF52" s="63"/>
      <c r="AG52" s="63"/>
    </row>
    <row r="53" spans="1:33" s="88" customFormat="1" ht="28.5" customHeight="1">
      <c r="A53" s="87" t="s">
        <v>88</v>
      </c>
      <c r="B53" s="77" t="s">
        <v>89</v>
      </c>
      <c r="C53" s="63"/>
      <c r="D53" s="63"/>
      <c r="E53" s="63"/>
      <c r="F53" s="63"/>
      <c r="G53" s="63"/>
      <c r="H53" s="58">
        <f>136+136/2</f>
        <v>204</v>
      </c>
      <c r="I53" s="52">
        <v>163</v>
      </c>
      <c r="J53" s="58">
        <v>136</v>
      </c>
      <c r="K53" s="58">
        <f aca="true" t="shared" si="10" ref="K53:K54">H53-J53</f>
        <v>68</v>
      </c>
      <c r="L53" s="58">
        <v>12</v>
      </c>
      <c r="M53" s="58">
        <v>1</v>
      </c>
      <c r="N53" s="52">
        <v>11</v>
      </c>
      <c r="O53" s="58"/>
      <c r="P53" s="58">
        <f t="shared" si="8"/>
        <v>192</v>
      </c>
      <c r="Q53" s="52">
        <f t="shared" si="9"/>
        <v>152</v>
      </c>
      <c r="R53" s="58"/>
      <c r="S53" s="58">
        <v>1</v>
      </c>
      <c r="T53" s="52">
        <v>11</v>
      </c>
      <c r="U53" s="58"/>
      <c r="V53" s="58">
        <v>1</v>
      </c>
      <c r="W53" s="58"/>
      <c r="X53" s="58"/>
      <c r="Y53" s="52"/>
      <c r="Z53" s="58"/>
      <c r="AA53" s="58"/>
      <c r="AB53" s="58"/>
      <c r="AC53" s="58"/>
      <c r="AD53" s="52"/>
      <c r="AE53" s="58"/>
      <c r="AF53" s="58"/>
      <c r="AG53" s="58"/>
    </row>
    <row r="54" spans="1:33" s="69" customFormat="1" ht="16.5" customHeight="1">
      <c r="A54" s="89">
        <v>37654</v>
      </c>
      <c r="B54" s="94" t="s">
        <v>112</v>
      </c>
      <c r="C54" s="63">
        <v>2</v>
      </c>
      <c r="D54" s="63"/>
      <c r="E54" s="63"/>
      <c r="F54" s="63">
        <v>1</v>
      </c>
      <c r="G54" s="63">
        <v>1</v>
      </c>
      <c r="H54" s="63">
        <v>204</v>
      </c>
      <c r="I54" s="64">
        <v>163</v>
      </c>
      <c r="J54" s="63">
        <v>136</v>
      </c>
      <c r="K54" s="63">
        <f t="shared" si="10"/>
        <v>68</v>
      </c>
      <c r="L54" s="63">
        <v>12</v>
      </c>
      <c r="M54" s="63">
        <v>1</v>
      </c>
      <c r="N54" s="64">
        <v>11</v>
      </c>
      <c r="O54" s="63"/>
      <c r="P54" s="63">
        <f t="shared" si="8"/>
        <v>192</v>
      </c>
      <c r="Q54" s="64">
        <v>152</v>
      </c>
      <c r="R54" s="63"/>
      <c r="S54" s="63">
        <v>1</v>
      </c>
      <c r="T54" s="64">
        <v>11</v>
      </c>
      <c r="U54" s="63"/>
      <c r="V54" s="63">
        <v>1</v>
      </c>
      <c r="W54" s="63"/>
      <c r="X54" s="63"/>
      <c r="Y54" s="64"/>
      <c r="Z54" s="63"/>
      <c r="AA54" s="63"/>
      <c r="AB54" s="63"/>
      <c r="AC54" s="63"/>
      <c r="AD54" s="64"/>
      <c r="AE54" s="63"/>
      <c r="AF54" s="63"/>
      <c r="AG54" s="63"/>
    </row>
    <row r="55" spans="1:33" s="69" customFormat="1" ht="20.25" customHeight="1">
      <c r="A55" s="89" t="s">
        <v>95</v>
      </c>
      <c r="B55" s="77" t="s">
        <v>96</v>
      </c>
      <c r="C55" s="63"/>
      <c r="D55" s="63"/>
      <c r="E55" s="63"/>
      <c r="F55" s="83"/>
      <c r="G55" s="63"/>
      <c r="H55" s="58">
        <v>108</v>
      </c>
      <c r="I55" s="52">
        <v>86</v>
      </c>
      <c r="J55" s="58">
        <v>72</v>
      </c>
      <c r="K55" s="58">
        <v>36</v>
      </c>
      <c r="L55" s="58">
        <v>12</v>
      </c>
      <c r="M55" s="58">
        <v>3</v>
      </c>
      <c r="N55" s="52">
        <v>7</v>
      </c>
      <c r="O55" s="58">
        <v>2</v>
      </c>
      <c r="P55" s="58">
        <f t="shared" si="8"/>
        <v>96</v>
      </c>
      <c r="Q55" s="52">
        <f>I55-N55</f>
        <v>79</v>
      </c>
      <c r="R55" s="63"/>
      <c r="S55" s="58">
        <v>3</v>
      </c>
      <c r="T55" s="52">
        <v>7</v>
      </c>
      <c r="U55" s="58">
        <v>2</v>
      </c>
      <c r="V55" s="63"/>
      <c r="W55" s="58">
        <v>1</v>
      </c>
      <c r="X55" s="63"/>
      <c r="Y55" s="64"/>
      <c r="Z55" s="63"/>
      <c r="AA55" s="63"/>
      <c r="AB55" s="63"/>
      <c r="AC55" s="63"/>
      <c r="AD55" s="64"/>
      <c r="AE55" s="63"/>
      <c r="AF55" s="63"/>
      <c r="AG55" s="63"/>
    </row>
    <row r="56" spans="1:33" s="69" customFormat="1" ht="19.5" customHeight="1">
      <c r="A56" s="85">
        <v>37682</v>
      </c>
      <c r="B56" s="62" t="s">
        <v>113</v>
      </c>
      <c r="C56" s="63"/>
      <c r="D56" s="63"/>
      <c r="E56" s="63">
        <v>2</v>
      </c>
      <c r="F56" s="63">
        <v>1</v>
      </c>
      <c r="G56" s="63">
        <v>2</v>
      </c>
      <c r="H56" s="63">
        <v>108</v>
      </c>
      <c r="I56" s="64">
        <v>86</v>
      </c>
      <c r="J56" s="63">
        <v>72</v>
      </c>
      <c r="K56" s="63">
        <v>36</v>
      </c>
      <c r="L56" s="63">
        <v>12</v>
      </c>
      <c r="M56" s="63">
        <v>3</v>
      </c>
      <c r="N56" s="64">
        <v>7</v>
      </c>
      <c r="O56" s="63">
        <v>2</v>
      </c>
      <c r="P56" s="63">
        <f t="shared" si="8"/>
        <v>96</v>
      </c>
      <c r="Q56" s="64">
        <v>79</v>
      </c>
      <c r="R56" s="63"/>
      <c r="S56" s="63">
        <v>3</v>
      </c>
      <c r="T56" s="64">
        <v>7</v>
      </c>
      <c r="U56" s="63">
        <v>2</v>
      </c>
      <c r="V56" s="63"/>
      <c r="W56" s="63">
        <v>1</v>
      </c>
      <c r="X56" s="63"/>
      <c r="Y56" s="64"/>
      <c r="Z56" s="63"/>
      <c r="AA56" s="63"/>
      <c r="AB56" s="63"/>
      <c r="AC56" s="63"/>
      <c r="AD56" s="64"/>
      <c r="AE56" s="63"/>
      <c r="AF56" s="63"/>
      <c r="AG56" s="63"/>
    </row>
    <row r="57" spans="1:33" s="97" customFormat="1" ht="24.75" customHeight="1">
      <c r="A57" s="95"/>
      <c r="B57" s="56" t="s">
        <v>114</v>
      </c>
      <c r="C57" s="71"/>
      <c r="D57" s="71"/>
      <c r="E57" s="71"/>
      <c r="F57" s="71"/>
      <c r="G57" s="71"/>
      <c r="H57" s="57">
        <f>H43+H11</f>
        <v>3618</v>
      </c>
      <c r="I57" s="79">
        <f>I43+I11</f>
        <v>2297</v>
      </c>
      <c r="J57" s="57">
        <f>J11+J43</f>
        <v>2412</v>
      </c>
      <c r="K57" s="58">
        <f>K43+K11</f>
        <v>1206</v>
      </c>
      <c r="L57" s="58">
        <f>L43+L11</f>
        <v>480</v>
      </c>
      <c r="M57" s="92">
        <f>M43+M11</f>
        <v>117</v>
      </c>
      <c r="N57" s="79">
        <f>N43+N11</f>
        <v>331</v>
      </c>
      <c r="O57" s="92">
        <f>O43+O11</f>
        <v>32</v>
      </c>
      <c r="P57" s="57">
        <f t="shared" si="8"/>
        <v>3138</v>
      </c>
      <c r="Q57" s="79">
        <f>I57-N57</f>
        <v>1966</v>
      </c>
      <c r="R57" s="57"/>
      <c r="S57" s="96">
        <f>S43+S11</f>
        <v>39</v>
      </c>
      <c r="T57" s="52">
        <f>T43+T11</f>
        <v>109</v>
      </c>
      <c r="U57" s="96">
        <f>U43+U11</f>
        <v>12</v>
      </c>
      <c r="V57" s="57">
        <f>V43+V11</f>
        <v>5</v>
      </c>
      <c r="W57" s="57">
        <f>W11+W43</f>
        <v>5</v>
      </c>
      <c r="X57" s="96">
        <f>X43+X11</f>
        <v>39</v>
      </c>
      <c r="Y57" s="52">
        <f>Y43+Y11</f>
        <v>111</v>
      </c>
      <c r="Z57" s="96">
        <f>Z43+Z11</f>
        <v>10</v>
      </c>
      <c r="AA57" s="57">
        <f>AA43+AA11</f>
        <v>3</v>
      </c>
      <c r="AB57" s="72">
        <f>AB43+AB11</f>
        <v>5</v>
      </c>
      <c r="AC57" s="96">
        <f>AC43+AC11</f>
        <v>45</v>
      </c>
      <c r="AD57" s="52">
        <f>AD43+AD11</f>
        <v>105</v>
      </c>
      <c r="AE57" s="96">
        <f>AE43+AE11</f>
        <v>10</v>
      </c>
      <c r="AF57" s="59">
        <f>AF43+AF11</f>
        <v>6</v>
      </c>
      <c r="AG57" s="57">
        <f>AG43+AG11</f>
        <v>2</v>
      </c>
    </row>
    <row r="58" spans="1:33" s="69" customFormat="1" ht="13.5" customHeight="1">
      <c r="A58" s="81" t="s">
        <v>115</v>
      </c>
      <c r="B58" s="77" t="s">
        <v>116</v>
      </c>
      <c r="C58" s="63"/>
      <c r="D58" s="63"/>
      <c r="E58" s="63"/>
      <c r="F58" s="63"/>
      <c r="G58" s="63"/>
      <c r="H58" s="98" t="s">
        <v>117</v>
      </c>
      <c r="I58" s="99"/>
      <c r="J58" s="98"/>
      <c r="K58" s="58"/>
      <c r="L58" s="58"/>
      <c r="M58" s="58"/>
      <c r="N58" s="52"/>
      <c r="O58" s="58"/>
      <c r="P58" s="58"/>
      <c r="Q58" s="52"/>
      <c r="R58" s="58"/>
      <c r="S58" s="58"/>
      <c r="T58" s="52"/>
      <c r="U58" s="58"/>
      <c r="V58" s="58"/>
      <c r="W58" s="58"/>
      <c r="X58" s="58"/>
      <c r="Y58" s="64"/>
      <c r="Z58" s="63"/>
      <c r="AA58" s="63"/>
      <c r="AB58" s="63"/>
      <c r="AC58" s="63"/>
      <c r="AD58" s="64"/>
      <c r="AE58" s="63"/>
      <c r="AF58" s="63"/>
      <c r="AG58" s="63"/>
    </row>
    <row r="59" spans="1:33" s="69" customFormat="1" ht="24.75" customHeight="1">
      <c r="A59" s="81" t="s">
        <v>118</v>
      </c>
      <c r="B59" s="77" t="s">
        <v>119</v>
      </c>
      <c r="C59" s="63"/>
      <c r="D59" s="63"/>
      <c r="E59" s="63"/>
      <c r="F59" s="63"/>
      <c r="G59" s="63"/>
      <c r="H59" s="98"/>
      <c r="I59" s="99"/>
      <c r="J59" s="98"/>
      <c r="K59" s="58"/>
      <c r="L59" s="58"/>
      <c r="M59" s="58"/>
      <c r="N59" s="52"/>
      <c r="O59" s="58"/>
      <c r="P59" s="58"/>
      <c r="Q59" s="52"/>
      <c r="R59" s="58"/>
      <c r="S59" s="58"/>
      <c r="T59" s="52"/>
      <c r="U59" s="58"/>
      <c r="V59" s="58"/>
      <c r="W59" s="58"/>
      <c r="X59" s="58"/>
      <c r="Y59" s="64"/>
      <c r="Z59" s="63"/>
      <c r="AA59" s="63"/>
      <c r="AB59" s="58"/>
      <c r="AC59" s="63"/>
      <c r="AD59" s="64"/>
      <c r="AE59" s="63"/>
      <c r="AF59" s="63"/>
      <c r="AG59" s="63"/>
    </row>
    <row r="60" spans="1:33" s="97" customFormat="1" ht="24.75" customHeight="1">
      <c r="A60" s="55" t="s">
        <v>120</v>
      </c>
      <c r="B60" s="56" t="s">
        <v>121</v>
      </c>
      <c r="C60" s="71"/>
      <c r="D60" s="71"/>
      <c r="E60" s="71"/>
      <c r="F60" s="71"/>
      <c r="G60" s="71"/>
      <c r="H60" s="57" t="s">
        <v>122</v>
      </c>
      <c r="I60" s="79"/>
      <c r="J60" s="57"/>
      <c r="K60" s="63"/>
      <c r="L60" s="57"/>
      <c r="M60" s="71"/>
      <c r="N60" s="64"/>
      <c r="O60" s="71"/>
      <c r="P60" s="71"/>
      <c r="Q60" s="64"/>
      <c r="R60" s="71"/>
      <c r="S60" s="71"/>
      <c r="T60" s="64"/>
      <c r="U60" s="71"/>
      <c r="V60" s="71"/>
      <c r="W60" s="71"/>
      <c r="X60" s="71"/>
      <c r="Y60" s="64"/>
      <c r="Z60" s="71"/>
      <c r="AA60" s="71"/>
      <c r="AB60" s="72"/>
      <c r="AC60" s="72"/>
      <c r="AD60" s="64"/>
      <c r="AE60" s="72"/>
      <c r="AF60" s="72"/>
      <c r="AG60" s="71"/>
    </row>
    <row r="61" spans="1:33" s="97" customFormat="1" ht="24.75" customHeight="1">
      <c r="A61" s="55" t="s">
        <v>123</v>
      </c>
      <c r="B61" s="56" t="s">
        <v>124</v>
      </c>
      <c r="C61" s="71"/>
      <c r="D61" s="71"/>
      <c r="E61" s="71"/>
      <c r="F61" s="71"/>
      <c r="G61" s="71"/>
      <c r="H61" s="57" t="s">
        <v>122</v>
      </c>
      <c r="I61" s="79"/>
      <c r="J61" s="57"/>
      <c r="K61" s="63"/>
      <c r="L61" s="57"/>
      <c r="M61" s="71"/>
      <c r="N61" s="64"/>
      <c r="O61" s="71"/>
      <c r="P61" s="71"/>
      <c r="Q61" s="64"/>
      <c r="R61" s="71"/>
      <c r="S61" s="71"/>
      <c r="T61" s="64"/>
      <c r="U61" s="71"/>
      <c r="V61" s="71"/>
      <c r="W61" s="71"/>
      <c r="X61" s="71"/>
      <c r="Y61" s="64"/>
      <c r="Z61" s="71"/>
      <c r="AA61" s="71"/>
      <c r="AB61" s="72"/>
      <c r="AC61" s="72"/>
      <c r="AD61" s="64"/>
      <c r="AE61" s="72"/>
      <c r="AF61" s="72"/>
      <c r="AG61" s="71"/>
    </row>
    <row r="62" spans="1:33" s="97" customFormat="1" ht="30" customHeight="1">
      <c r="A62" s="95" t="s">
        <v>125</v>
      </c>
      <c r="B62" s="100" t="s">
        <v>126</v>
      </c>
      <c r="C62" s="71"/>
      <c r="D62" s="71"/>
      <c r="E62" s="71"/>
      <c r="F62" s="71"/>
      <c r="G62" s="71"/>
      <c r="H62" s="57" t="s">
        <v>127</v>
      </c>
      <c r="I62" s="79"/>
      <c r="J62" s="57"/>
      <c r="K62" s="63"/>
      <c r="L62" s="71"/>
      <c r="M62" s="71"/>
      <c r="N62" s="64"/>
      <c r="O62" s="71"/>
      <c r="P62" s="71"/>
      <c r="Q62" s="64"/>
      <c r="R62" s="71"/>
      <c r="S62" s="71"/>
      <c r="T62" s="64"/>
      <c r="U62" s="71"/>
      <c r="V62" s="71"/>
      <c r="W62" s="71"/>
      <c r="X62" s="71"/>
      <c r="Y62" s="64"/>
      <c r="Z62" s="71"/>
      <c r="AA62" s="71"/>
      <c r="AB62" s="72"/>
      <c r="AC62" s="72"/>
      <c r="AD62" s="64"/>
      <c r="AE62" s="72"/>
      <c r="AF62" s="72"/>
      <c r="AG62" s="71"/>
    </row>
    <row r="63" spans="1:33" s="97" customFormat="1" ht="27" customHeight="1">
      <c r="A63" s="95" t="s">
        <v>128</v>
      </c>
      <c r="B63" s="100" t="s">
        <v>129</v>
      </c>
      <c r="C63" s="71"/>
      <c r="D63" s="71"/>
      <c r="E63" s="71"/>
      <c r="F63" s="71"/>
      <c r="G63" s="71"/>
      <c r="H63" s="57" t="s">
        <v>127</v>
      </c>
      <c r="I63" s="79"/>
      <c r="J63" s="57"/>
      <c r="K63" s="63"/>
      <c r="L63" s="71"/>
      <c r="M63" s="71"/>
      <c r="N63" s="64"/>
      <c r="O63" s="71"/>
      <c r="P63" s="71"/>
      <c r="Q63" s="64"/>
      <c r="R63" s="71"/>
      <c r="S63" s="71"/>
      <c r="T63" s="64"/>
      <c r="U63" s="71"/>
      <c r="V63" s="71"/>
      <c r="W63" s="71"/>
      <c r="X63" s="71"/>
      <c r="Y63" s="64"/>
      <c r="Z63" s="71"/>
      <c r="AA63" s="71"/>
      <c r="AB63" s="72"/>
      <c r="AC63" s="72"/>
      <c r="AD63" s="64"/>
      <c r="AE63" s="72"/>
      <c r="AF63" s="72"/>
      <c r="AG63" s="71"/>
    </row>
    <row r="64" spans="1:33" s="97" customFormat="1" ht="27" customHeight="1">
      <c r="A64" s="95" t="s">
        <v>130</v>
      </c>
      <c r="B64" s="100" t="s">
        <v>131</v>
      </c>
      <c r="C64" s="71"/>
      <c r="D64" s="71"/>
      <c r="E64" s="71"/>
      <c r="F64" s="71"/>
      <c r="G64" s="71"/>
      <c r="H64" s="57" t="s">
        <v>127</v>
      </c>
      <c r="I64" s="79"/>
      <c r="J64" s="57"/>
      <c r="K64" s="63"/>
      <c r="L64" s="71"/>
      <c r="M64" s="71"/>
      <c r="N64" s="64"/>
      <c r="O64" s="71"/>
      <c r="P64" s="71"/>
      <c r="Q64" s="64"/>
      <c r="R64" s="71"/>
      <c r="S64" s="71"/>
      <c r="T64" s="64"/>
      <c r="U64" s="71"/>
      <c r="V64" s="71"/>
      <c r="W64" s="71"/>
      <c r="X64" s="71"/>
      <c r="Y64" s="64"/>
      <c r="Z64" s="71"/>
      <c r="AA64" s="71"/>
      <c r="AB64" s="72"/>
      <c r="AC64" s="72"/>
      <c r="AD64" s="64"/>
      <c r="AE64" s="72"/>
      <c r="AF64" s="72"/>
      <c r="AG64" s="71"/>
    </row>
    <row r="65" spans="1:33" ht="14.25" customHeight="1">
      <c r="A65" s="29" t="s">
        <v>132</v>
      </c>
      <c r="B65" s="29"/>
      <c r="C65" s="29"/>
      <c r="D65" s="29"/>
      <c r="E65" s="29"/>
      <c r="F65" s="29"/>
      <c r="G65" s="101" t="s">
        <v>133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3" t="s">
        <v>20</v>
      </c>
      <c r="T65" s="103"/>
      <c r="U65" s="103"/>
      <c r="V65" s="103"/>
      <c r="W65" s="103"/>
      <c r="X65" s="103" t="s">
        <v>21</v>
      </c>
      <c r="Y65" s="103"/>
      <c r="Z65" s="103"/>
      <c r="AA65" s="103"/>
      <c r="AB65" s="103"/>
      <c r="AC65" s="104" t="s">
        <v>22</v>
      </c>
      <c r="AD65" s="104"/>
      <c r="AE65" s="104"/>
      <c r="AF65" s="104"/>
      <c r="AG65" s="104"/>
    </row>
    <row r="66" spans="1:33" ht="14.25" customHeight="1">
      <c r="A66" s="29"/>
      <c r="B66" s="29"/>
      <c r="C66" s="29"/>
      <c r="D66" s="29"/>
      <c r="E66" s="29"/>
      <c r="F66" s="29"/>
      <c r="G66" s="105" t="s">
        <v>134</v>
      </c>
      <c r="H66" s="29" t="s">
        <v>135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>
        <v>13</v>
      </c>
      <c r="T66" s="29"/>
      <c r="U66" s="29"/>
      <c r="V66" s="29"/>
      <c r="W66" s="29"/>
      <c r="X66" s="29">
        <v>13</v>
      </c>
      <c r="Y66" s="29"/>
      <c r="Z66" s="29"/>
      <c r="AA66" s="29"/>
      <c r="AB66" s="29"/>
      <c r="AC66" s="106">
        <v>14</v>
      </c>
      <c r="AD66" s="106"/>
      <c r="AE66" s="106"/>
      <c r="AF66" s="106"/>
      <c r="AG66" s="106"/>
    </row>
    <row r="67" spans="1:33" ht="14.25" customHeight="1">
      <c r="A67" s="29"/>
      <c r="B67" s="29"/>
      <c r="C67" s="29"/>
      <c r="D67" s="29"/>
      <c r="E67" s="29"/>
      <c r="F67" s="29"/>
      <c r="G67" s="105" t="s">
        <v>136</v>
      </c>
      <c r="H67" s="29" t="s">
        <v>137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>
        <v>3</v>
      </c>
      <c r="T67" s="29"/>
      <c r="U67" s="29"/>
      <c r="V67" s="29"/>
      <c r="W67" s="29"/>
      <c r="X67" s="29">
        <v>5</v>
      </c>
      <c r="Y67" s="29"/>
      <c r="Z67" s="29"/>
      <c r="AA67" s="29"/>
      <c r="AB67" s="29"/>
      <c r="AC67" s="106">
        <v>8</v>
      </c>
      <c r="AD67" s="106"/>
      <c r="AE67" s="106"/>
      <c r="AF67" s="106"/>
      <c r="AG67" s="106"/>
    </row>
    <row r="68" spans="1:33" ht="14.25" customHeight="1">
      <c r="A68" s="29"/>
      <c r="B68" s="29"/>
      <c r="C68" s="29"/>
      <c r="D68" s="29"/>
      <c r="E68" s="29"/>
      <c r="F68" s="29"/>
      <c r="G68" s="105" t="s">
        <v>138</v>
      </c>
      <c r="H68" s="29" t="s">
        <v>139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>
        <v>10</v>
      </c>
      <c r="T68" s="29"/>
      <c r="U68" s="29"/>
      <c r="V68" s="29"/>
      <c r="W68" s="29"/>
      <c r="X68" s="29">
        <v>7</v>
      </c>
      <c r="Y68" s="29"/>
      <c r="Z68" s="29"/>
      <c r="AA68" s="29"/>
      <c r="AB68" s="29"/>
      <c r="AC68" s="107">
        <v>8</v>
      </c>
      <c r="AD68" s="107"/>
      <c r="AE68" s="107"/>
      <c r="AF68" s="107"/>
      <c r="AG68" s="107"/>
    </row>
    <row r="69" spans="1:33" ht="14.25" customHeight="1">
      <c r="A69" s="29"/>
      <c r="B69" s="29"/>
      <c r="C69" s="29"/>
      <c r="D69" s="29"/>
      <c r="E69" s="29"/>
      <c r="F69" s="29"/>
      <c r="G69" s="108" t="s">
        <v>140</v>
      </c>
      <c r="H69" s="29" t="s">
        <v>141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>
        <v>8</v>
      </c>
      <c r="T69" s="29"/>
      <c r="U69" s="29"/>
      <c r="V69" s="29"/>
      <c r="W69" s="29"/>
      <c r="X69" s="29">
        <v>8</v>
      </c>
      <c r="Y69" s="29"/>
      <c r="Z69" s="29"/>
      <c r="AA69" s="29"/>
      <c r="AB69" s="29"/>
      <c r="AC69" s="106">
        <v>6</v>
      </c>
      <c r="AD69" s="106"/>
      <c r="AE69" s="106"/>
      <c r="AF69" s="106"/>
      <c r="AG69" s="106"/>
    </row>
    <row r="70" spans="1:33" ht="11.25" customHeight="1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</row>
    <row r="71" spans="1:33" ht="11.25" customHeight="1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</row>
    <row r="72" spans="1:33" ht="11.25" customHeight="1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</row>
    <row r="73" spans="1:33" ht="11.25" customHeight="1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</row>
    <row r="74" spans="1:33" ht="11.25" customHeight="1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</row>
    <row r="75" spans="1:33" ht="11.25" customHeight="1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</row>
    <row r="76" spans="1:33" ht="11.25" customHeight="1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</row>
    <row r="77" spans="1:33" ht="11.25" customHeight="1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</row>
    <row r="78" spans="1:33" ht="11.25" customHeight="1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</row>
    <row r="79" spans="1:33" ht="11.25" customHeight="1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</row>
    <row r="80" spans="1:33" ht="11.25" customHeight="1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</row>
    <row r="81" spans="1:33" ht="11.25" customHeight="1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</row>
    <row r="82" spans="1:33" ht="11.25" customHeight="1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</row>
    <row r="83" spans="1:33" ht="11.25" customHeight="1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</row>
    <row r="84" spans="1:33" ht="11.25" customHeight="1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</row>
    <row r="85" spans="1:33" ht="11.25" customHeight="1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</row>
    <row r="86" spans="1:33" ht="11.25" customHeight="1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</row>
    <row r="87" spans="1:33" ht="11.25" customHeight="1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</row>
    <row r="88" spans="1:33" ht="11.25" customHeight="1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</row>
    <row r="89" spans="1:33" ht="11.25" customHeight="1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</row>
    <row r="90" spans="1:33" ht="11.25" customHeight="1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</row>
    <row r="91" spans="1:33" ht="11.25" customHeight="1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</row>
    <row r="92" spans="1:33" ht="11.25" customHeight="1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</row>
    <row r="93" spans="1:33" ht="11.25" customHeight="1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</row>
    <row r="94" spans="1:33" ht="11.25" customHeight="1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</row>
    <row r="95" spans="10:11" ht="11.25" customHeight="1">
      <c r="J95" s="109"/>
      <c r="K95" s="109"/>
    </row>
    <row r="96" spans="10:11" ht="11.25" customHeight="1">
      <c r="J96" s="109"/>
      <c r="K96" s="109"/>
    </row>
    <row r="97" spans="10:11" ht="11.25" customHeight="1">
      <c r="J97" s="109"/>
      <c r="K97" s="109"/>
    </row>
    <row r="98" spans="10:11" ht="11.25" customHeight="1">
      <c r="J98" s="109"/>
      <c r="K98" s="109"/>
    </row>
    <row r="99" spans="10:11" ht="11.25" customHeight="1">
      <c r="J99" s="109"/>
      <c r="K99" s="109"/>
    </row>
    <row r="100" spans="10:11" ht="11.25" customHeight="1">
      <c r="J100" s="109"/>
      <c r="K100" s="109"/>
    </row>
    <row r="101" spans="10:11" ht="11.25" customHeight="1">
      <c r="J101" s="109"/>
      <c r="K101" s="109"/>
    </row>
    <row r="102" spans="10:11" ht="11.25" customHeight="1">
      <c r="J102" s="109"/>
      <c r="K102" s="109"/>
    </row>
    <row r="103" spans="10:11" ht="11.25" customHeight="1">
      <c r="J103" s="109"/>
      <c r="K103" s="109"/>
    </row>
    <row r="104" spans="10:11" ht="11.25" customHeight="1">
      <c r="J104" s="109"/>
      <c r="K104" s="109"/>
    </row>
    <row r="105" spans="10:11" ht="11.25" customHeight="1">
      <c r="J105" s="109"/>
      <c r="K105" s="109"/>
    </row>
    <row r="106" spans="10:11" ht="11.25" customHeight="1">
      <c r="J106" s="109"/>
      <c r="K106" s="109"/>
    </row>
    <row r="107" spans="10:11" ht="11.25" customHeight="1">
      <c r="J107" s="109"/>
      <c r="K107" s="109"/>
    </row>
    <row r="108" spans="10:11" ht="11.25" customHeight="1">
      <c r="J108" s="109"/>
      <c r="K108" s="109"/>
    </row>
    <row r="109" spans="10:11" ht="11.25" customHeight="1">
      <c r="J109" s="109"/>
      <c r="K109" s="109"/>
    </row>
    <row r="110" spans="10:11" ht="11.25" customHeight="1">
      <c r="J110" s="109"/>
      <c r="K110" s="109"/>
    </row>
    <row r="111" spans="10:11" ht="11.25" customHeight="1">
      <c r="J111" s="109"/>
      <c r="K111" s="109"/>
    </row>
    <row r="112" spans="10:11" ht="11.25" customHeight="1">
      <c r="J112" s="109"/>
      <c r="K112" s="109"/>
    </row>
    <row r="113" spans="10:11" ht="11.25" customHeight="1">
      <c r="J113" s="109"/>
      <c r="K113" s="109"/>
    </row>
    <row r="114" spans="10:11" ht="11.25" customHeight="1">
      <c r="J114" s="109"/>
      <c r="K114" s="109"/>
    </row>
    <row r="115" spans="10:11" ht="11.25" customHeight="1">
      <c r="J115" s="109"/>
      <c r="K115" s="109"/>
    </row>
    <row r="116" spans="10:11" ht="11.25" customHeight="1">
      <c r="J116" s="109"/>
      <c r="K116" s="109"/>
    </row>
    <row r="117" spans="10:11" ht="11.25" customHeight="1">
      <c r="J117" s="109"/>
      <c r="K117" s="109"/>
    </row>
    <row r="118" spans="10:11" ht="11.25" customHeight="1">
      <c r="J118" s="109"/>
      <c r="K118" s="109"/>
    </row>
    <row r="119" spans="10:11" ht="11.25" customHeight="1">
      <c r="J119" s="109"/>
      <c r="K119" s="109"/>
    </row>
    <row r="120" spans="10:11" ht="11.25" customHeight="1">
      <c r="J120" s="109"/>
      <c r="K120" s="109"/>
    </row>
    <row r="121" spans="10:11" ht="11.25" customHeight="1">
      <c r="J121" s="109"/>
      <c r="K121" s="109"/>
    </row>
    <row r="122" spans="10:11" ht="11.25" customHeight="1">
      <c r="J122" s="109"/>
      <c r="K122" s="109"/>
    </row>
    <row r="123" spans="10:11" ht="11.25" customHeight="1">
      <c r="J123" s="109"/>
      <c r="K123" s="109"/>
    </row>
    <row r="124" spans="10:11" ht="11.25" customHeight="1">
      <c r="J124" s="109"/>
      <c r="K124" s="109"/>
    </row>
    <row r="125" spans="10:11" ht="11.25" customHeight="1">
      <c r="J125" s="109"/>
      <c r="K125" s="109"/>
    </row>
    <row r="126" spans="10:11" ht="11.25" customHeight="1">
      <c r="J126" s="109"/>
      <c r="K126" s="109"/>
    </row>
    <row r="127" spans="10:11" ht="11.25" customHeight="1">
      <c r="J127" s="109"/>
      <c r="K127" s="109"/>
    </row>
    <row r="128" spans="10:11" ht="11.25" customHeight="1">
      <c r="J128" s="109"/>
      <c r="K128" s="109"/>
    </row>
    <row r="129" spans="10:11" ht="11.25" customHeight="1">
      <c r="J129" s="109"/>
      <c r="K129" s="109"/>
    </row>
    <row r="130" spans="10:11" ht="11.25" customHeight="1">
      <c r="J130" s="109"/>
      <c r="K130" s="109"/>
    </row>
    <row r="131" spans="10:11" ht="11.25" customHeight="1">
      <c r="J131" s="109"/>
      <c r="K131" s="109"/>
    </row>
    <row r="132" spans="10:11" ht="11.25" customHeight="1">
      <c r="J132" s="109"/>
      <c r="K132" s="109"/>
    </row>
    <row r="133" spans="10:11" ht="11.25" customHeight="1">
      <c r="J133" s="109"/>
      <c r="K133" s="109"/>
    </row>
    <row r="134" spans="10:11" ht="11.25" customHeight="1">
      <c r="J134" s="109"/>
      <c r="K134" s="109"/>
    </row>
    <row r="135" spans="10:11" ht="11.25" customHeight="1">
      <c r="J135" s="109"/>
      <c r="K135" s="109"/>
    </row>
    <row r="136" spans="10:11" ht="11.25" customHeight="1">
      <c r="J136" s="109"/>
      <c r="K136" s="109"/>
    </row>
    <row r="137" spans="10:11" ht="11.25" customHeight="1">
      <c r="J137" s="109"/>
      <c r="K137" s="109"/>
    </row>
    <row r="138" spans="10:11" ht="11.25" customHeight="1">
      <c r="J138" s="109"/>
      <c r="K138" s="109"/>
    </row>
    <row r="139" spans="10:11" ht="11.25" customHeight="1">
      <c r="J139" s="109"/>
      <c r="K139" s="109"/>
    </row>
    <row r="140" spans="10:11" ht="11.25" customHeight="1">
      <c r="J140" s="109"/>
      <c r="K140" s="109"/>
    </row>
    <row r="141" spans="10:11" ht="11.25" customHeight="1">
      <c r="J141" s="109"/>
      <c r="K141" s="109"/>
    </row>
    <row r="142" spans="10:11" ht="11.25" customHeight="1">
      <c r="J142" s="109"/>
      <c r="K142" s="109"/>
    </row>
    <row r="143" spans="10:11" ht="11.25" customHeight="1">
      <c r="J143" s="109"/>
      <c r="K143" s="109"/>
    </row>
    <row r="144" spans="10:11" ht="11.25" customHeight="1">
      <c r="J144" s="109"/>
      <c r="K144" s="109"/>
    </row>
    <row r="145" spans="10:11" ht="11.25" customHeight="1">
      <c r="J145" s="109"/>
      <c r="K145" s="109"/>
    </row>
    <row r="146" spans="10:11" ht="11.25" customHeight="1">
      <c r="J146" s="109"/>
      <c r="K146" s="109"/>
    </row>
    <row r="147" spans="10:11" ht="11.25" customHeight="1">
      <c r="J147" s="109"/>
      <c r="K147" s="109"/>
    </row>
    <row r="148" spans="10:11" ht="11.25" customHeight="1">
      <c r="J148" s="109"/>
      <c r="K148" s="109"/>
    </row>
    <row r="149" spans="10:11" ht="11.25" customHeight="1">
      <c r="J149" s="109"/>
      <c r="K149" s="109"/>
    </row>
    <row r="150" spans="10:11" ht="11.25" customHeight="1">
      <c r="J150" s="109"/>
      <c r="K150" s="109"/>
    </row>
    <row r="151" spans="10:11" ht="11.25" customHeight="1">
      <c r="J151" s="109"/>
      <c r="K151" s="109"/>
    </row>
    <row r="152" spans="10:11" ht="11.25" customHeight="1">
      <c r="J152" s="109"/>
      <c r="K152" s="109"/>
    </row>
    <row r="153" spans="10:11" ht="11.25" customHeight="1">
      <c r="J153" s="109"/>
      <c r="K153" s="109"/>
    </row>
    <row r="154" spans="10:11" ht="11.25" customHeight="1">
      <c r="J154" s="109"/>
      <c r="K154" s="109"/>
    </row>
    <row r="155" spans="10:11" ht="11.25" customHeight="1">
      <c r="J155" s="109"/>
      <c r="K155" s="109"/>
    </row>
    <row r="156" spans="10:11" ht="11.25" customHeight="1">
      <c r="J156" s="109"/>
      <c r="K156" s="109"/>
    </row>
    <row r="157" spans="10:11" ht="11.25" customHeight="1">
      <c r="J157" s="109"/>
      <c r="K157" s="109"/>
    </row>
    <row r="158" spans="10:11" ht="11.25" customHeight="1">
      <c r="J158" s="109"/>
      <c r="K158" s="109"/>
    </row>
    <row r="159" spans="10:11" ht="11.25" customHeight="1">
      <c r="J159" s="109"/>
      <c r="K159" s="109"/>
    </row>
    <row r="160" spans="10:11" ht="11.25" customHeight="1">
      <c r="J160" s="109"/>
      <c r="K160" s="109"/>
    </row>
    <row r="161" spans="10:11" ht="11.25" customHeight="1">
      <c r="J161" s="109"/>
      <c r="K161" s="109"/>
    </row>
    <row r="162" spans="10:11" ht="11.25" customHeight="1">
      <c r="J162" s="109"/>
      <c r="K162" s="109"/>
    </row>
    <row r="163" spans="10:11" ht="11.25" customHeight="1">
      <c r="J163" s="109"/>
      <c r="K163" s="109"/>
    </row>
    <row r="164" spans="10:11" ht="11.25" customHeight="1">
      <c r="J164" s="109"/>
      <c r="K164" s="109"/>
    </row>
    <row r="165" spans="10:11" ht="11.25" customHeight="1">
      <c r="J165" s="109"/>
      <c r="K165" s="109"/>
    </row>
    <row r="166" spans="10:11" ht="11.25" customHeight="1">
      <c r="J166" s="109"/>
      <c r="K166" s="109"/>
    </row>
    <row r="167" spans="10:11" ht="11.25" customHeight="1">
      <c r="J167" s="109"/>
      <c r="K167" s="109"/>
    </row>
    <row r="168" spans="10:11" ht="11.25" customHeight="1">
      <c r="J168" s="109"/>
      <c r="K168" s="109"/>
    </row>
    <row r="169" spans="10:11" ht="11.25" customHeight="1">
      <c r="J169" s="109"/>
      <c r="K169" s="109"/>
    </row>
    <row r="170" spans="10:11" ht="11.25" customHeight="1">
      <c r="J170" s="109"/>
      <c r="K170" s="109"/>
    </row>
    <row r="171" spans="10:11" ht="11.25" customHeight="1">
      <c r="J171" s="109"/>
      <c r="K171" s="109"/>
    </row>
    <row r="172" spans="10:11" ht="11.25" customHeight="1">
      <c r="J172" s="109"/>
      <c r="K172" s="109"/>
    </row>
    <row r="173" spans="10:11" ht="11.25" customHeight="1">
      <c r="J173" s="109"/>
      <c r="K173" s="109"/>
    </row>
    <row r="174" spans="10:11" ht="11.25" customHeight="1">
      <c r="J174" s="109"/>
      <c r="K174" s="109"/>
    </row>
    <row r="175" spans="10:11" ht="11.25" customHeight="1">
      <c r="J175" s="109"/>
      <c r="K175" s="109"/>
    </row>
    <row r="176" spans="10:11" ht="11.25" customHeight="1">
      <c r="J176" s="109"/>
      <c r="K176" s="109"/>
    </row>
    <row r="177" spans="10:11" ht="11.25" customHeight="1">
      <c r="J177" s="109"/>
      <c r="K177" s="109"/>
    </row>
    <row r="178" spans="10:11" ht="11.25" customHeight="1">
      <c r="J178" s="109"/>
      <c r="K178" s="109"/>
    </row>
    <row r="179" spans="10:11" ht="11.25" customHeight="1">
      <c r="J179" s="109"/>
      <c r="K179" s="109"/>
    </row>
    <row r="180" spans="10:11" ht="11.25" customHeight="1">
      <c r="J180" s="109"/>
      <c r="K180" s="109"/>
    </row>
    <row r="181" spans="10:11" ht="11.25" customHeight="1">
      <c r="J181" s="109"/>
      <c r="K181" s="109"/>
    </row>
    <row r="182" spans="10:11" ht="11.25" customHeight="1">
      <c r="J182" s="109"/>
      <c r="K182" s="109"/>
    </row>
    <row r="183" spans="10:11" ht="11.25" customHeight="1">
      <c r="J183" s="109"/>
      <c r="K183" s="109"/>
    </row>
    <row r="184" spans="10:11" ht="11.25" customHeight="1">
      <c r="J184" s="109"/>
      <c r="K184" s="109"/>
    </row>
    <row r="185" spans="10:11" ht="11.25" customHeight="1">
      <c r="J185" s="109"/>
      <c r="K185" s="109"/>
    </row>
    <row r="186" spans="10:11" ht="11.25" customHeight="1">
      <c r="J186" s="109"/>
      <c r="K186" s="109"/>
    </row>
    <row r="187" spans="10:11" ht="11.25" customHeight="1">
      <c r="J187" s="109"/>
      <c r="K187" s="109"/>
    </row>
    <row r="188" spans="10:11" ht="11.25" customHeight="1">
      <c r="J188" s="109"/>
      <c r="K188" s="109"/>
    </row>
    <row r="189" spans="10:11" ht="11.25" customHeight="1">
      <c r="J189" s="109"/>
      <c r="K189" s="109"/>
    </row>
    <row r="190" spans="10:11" ht="11.25" customHeight="1">
      <c r="J190" s="109"/>
      <c r="K190" s="109"/>
    </row>
    <row r="191" spans="10:11" ht="11.25" customHeight="1">
      <c r="J191" s="109"/>
      <c r="K191" s="109"/>
    </row>
    <row r="192" spans="10:11" ht="11.25" customHeight="1">
      <c r="J192" s="109"/>
      <c r="K192" s="109"/>
    </row>
    <row r="193" spans="10:11" ht="11.25" customHeight="1">
      <c r="J193" s="109"/>
      <c r="K193" s="109"/>
    </row>
    <row r="194" spans="10:11" ht="11.25" customHeight="1">
      <c r="J194" s="109"/>
      <c r="K194" s="109"/>
    </row>
    <row r="195" spans="10:11" ht="11.25" customHeight="1">
      <c r="J195" s="109"/>
      <c r="K195" s="109"/>
    </row>
    <row r="196" spans="10:11" ht="11.25" customHeight="1">
      <c r="J196" s="109"/>
      <c r="K196" s="109"/>
    </row>
    <row r="197" spans="10:11" ht="11.25" customHeight="1">
      <c r="J197" s="109"/>
      <c r="K197" s="109"/>
    </row>
    <row r="198" spans="10:11" ht="11.25" customHeight="1">
      <c r="J198" s="109"/>
      <c r="K198" s="109"/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5">
    <mergeCell ref="A1:AA1"/>
    <mergeCell ref="A2:AA2"/>
    <mergeCell ref="A3:AA3"/>
    <mergeCell ref="A4:AA4"/>
    <mergeCell ref="A5:AA5"/>
    <mergeCell ref="H6:K6"/>
    <mergeCell ref="L6:Q6"/>
    <mergeCell ref="A7:A9"/>
    <mergeCell ref="B7:B9"/>
    <mergeCell ref="C7:G8"/>
    <mergeCell ref="H7:H9"/>
    <mergeCell ref="I7:I9"/>
    <mergeCell ref="J7:J9"/>
    <mergeCell ref="K7:K9"/>
    <mergeCell ref="L7:O7"/>
    <mergeCell ref="P7:P9"/>
    <mergeCell ref="Q7:Q9"/>
    <mergeCell ref="R7:AG7"/>
    <mergeCell ref="L8:L9"/>
    <mergeCell ref="M8:O8"/>
    <mergeCell ref="S8:W8"/>
    <mergeCell ref="X8:AB8"/>
    <mergeCell ref="AC8:AG8"/>
    <mergeCell ref="H58:H59"/>
    <mergeCell ref="A65:F69"/>
    <mergeCell ref="H65:R65"/>
    <mergeCell ref="S65:W65"/>
    <mergeCell ref="X65:AB65"/>
    <mergeCell ref="AC65:AG65"/>
    <mergeCell ref="H66:R66"/>
    <mergeCell ref="S66:W66"/>
    <mergeCell ref="X66:AB66"/>
    <mergeCell ref="AC66:AG66"/>
    <mergeCell ref="H67:R67"/>
    <mergeCell ref="S67:W67"/>
    <mergeCell ref="X67:AB67"/>
    <mergeCell ref="AC67:AG67"/>
    <mergeCell ref="H68:R68"/>
    <mergeCell ref="S68:W68"/>
    <mergeCell ref="X68:AB68"/>
    <mergeCell ref="AC68:AG68"/>
    <mergeCell ref="H69:R69"/>
    <mergeCell ref="S69:W69"/>
    <mergeCell ref="X69:AB69"/>
    <mergeCell ref="AC69:AG69"/>
  </mergeCells>
  <printOptions/>
  <pageMargins left="0.39375" right="0.39375" top="0.5902777777777778" bottom="0.5902777777777778" header="0.5118055555555555" footer="0.5118055555555555"/>
  <pageSetup firstPageNumber="1" useFirstPageNumber="1" fitToHeight="3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/>
  <cp:lastPrinted>2022-08-25T10:02:16Z</cp:lastPrinted>
  <dcterms:created xsi:type="dcterms:W3CDTF">2020-05-29T17:47:36Z</dcterms:created>
  <dcterms:modified xsi:type="dcterms:W3CDTF">2022-08-25T13:14:26Z</dcterms:modified>
  <cp:category/>
  <cp:version/>
  <cp:contentType/>
  <cp:contentStatus/>
  <cp:revision>24</cp:revision>
</cp:coreProperties>
</file>